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99-02-19" sheetId="4" r:id="rId4"/>
    <sheet name="99-02-19.1" sheetId="5" r:id="rId5"/>
    <sheet name="99-02-49" sheetId="6" r:id="rId6"/>
    <sheet name="99-02-59" sheetId="7" r:id="rId7"/>
    <sheet name="99-02-69" sheetId="8" r:id="rId8"/>
    <sheet name="SO 99-31-99" sheetId="9" r:id="rId9"/>
    <sheet name="SO 99-52-99" sheetId="10" r:id="rId10"/>
    <sheet name="SO 99-71-99.01" sheetId="11" r:id="rId11"/>
    <sheet name="SO 99-71-99.02" sheetId="12" r:id="rId12"/>
    <sheet name="SO 99-71-99.04" sheetId="13" r:id="rId13"/>
    <sheet name="SO 99-71-99.05" sheetId="14" r:id="rId14"/>
    <sheet name="SO 99-77-99" sheetId="15" r:id="rId15"/>
    <sheet name="SO 99-78-99" sheetId="16" r:id="rId16"/>
    <sheet name="SO 99-79-99" sheetId="17" r:id="rId17"/>
    <sheet name="SO 99-86-99" sheetId="18" r:id="rId18"/>
    <sheet name="SO 99-95-99" sheetId="19" r:id="rId19"/>
    <sheet name="OST" sheetId="20" r:id="rId20"/>
    <sheet name="POV" sheetId="21" r:id="rId21"/>
  </sheets>
  <definedNames/>
  <calcPr/>
  <webPublishing/>
</workbook>
</file>

<file path=xl/sharedStrings.xml><?xml version="1.0" encoding="utf-8"?>
<sst xmlns="http://schemas.openxmlformats.org/spreadsheetml/2006/main" count="11759" uniqueCount="1833">
  <si>
    <t>Aspe</t>
  </si>
  <si>
    <t>Rekapitulace ceny</t>
  </si>
  <si>
    <t>5313530029</t>
  </si>
  <si>
    <t>Rekonstrukce výpravní budovy v žst. Kájov</t>
  </si>
  <si>
    <t>var. 1</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</si>
  <si>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</si>
  <si>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</si>
  <si>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</si>
  <si>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</si>
  <si>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</si>
  <si>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</si>
  <si>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</si>
  <si>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</si>
  <si>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</si>
  <si>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</si>
  <si>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</si>
  <si>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</si>
  <si>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</si>
  <si>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</si>
  <si>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</si>
  <si>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</si>
  <si>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</si>
  <si>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</si>
  <si>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</si>
  <si>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</si>
  <si>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</si>
  <si>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</si>
  <si>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</si>
  <si>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</si>
  <si>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</si>
  <si>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</si>
  <si>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</si>
  <si>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</si>
  <si>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</si>
  <si>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</si>
  <si>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</si>
  <si>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</si>
  <si>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</si>
  <si>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</si>
  <si>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</si>
  <si>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</si>
  <si>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</si>
  <si>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</si>
  <si>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</si>
  <si>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</si>
  <si>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</si>
  <si>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</si>
  <si>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</si>
  <si>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</si>
  <si>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</si>
  <si>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</si>
  <si>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R015171.913</t>
  </si>
  <si>
    <t>913</t>
  </si>
  <si>
    <t>Likvidace odpadů zeminy a kamení na recyklační skládce kód odpadu 17 05 04 včetně dopravy</t>
  </si>
  <si>
    <t>T</t>
  </si>
  <si>
    <t>R-položka</t>
  </si>
  <si>
    <t>PP</t>
  </si>
  <si>
    <t>VV</t>
  </si>
  <si>
    <t>SO 99-52-99 - Zpevněné plochy 193.591=193.591 [A]</t>
  </si>
  <si>
    <t>TS</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</si>
  <si>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</si>
  <si>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R015997.903</t>
  </si>
  <si>
    <t>903</t>
  </si>
  <si>
    <t>Likvidace odpadů stavebního a demoličního odpadu pod kódem 17 09 04 včetně dopravy</t>
  </si>
  <si>
    <t>SO 99-52-99 - Zpevněné plochy 4.466+8.932=13.398 [A]</t>
  </si>
  <si>
    <t>R015997.904</t>
  </si>
  <si>
    <t>904</t>
  </si>
  <si>
    <t>Likvidace odpadů železo a ocel pod kódem 17 04 05 včetně dopravy</t>
  </si>
  <si>
    <t>SO 99-78-99 - Demolice - výpravní budova v žst. Kájov 3=3.000 [A]</t>
  </si>
  <si>
    <t>4</t>
  </si>
  <si>
    <t>R015997.907</t>
  </si>
  <si>
    <t>907</t>
  </si>
  <si>
    <t>Likvidace odpadů na recyklační skládce odpadu asfaltového bez obsahu dehtu zatříděného do Katalogu odpadů pod kódem 17 03 02 včetně dopravy</t>
  </si>
  <si>
    <t>SO 99-52-99 - Zpevněné plochy 61.38=61.380 [A]</t>
  </si>
  <si>
    <t>5</t>
  </si>
  <si>
    <t>R015997.908</t>
  </si>
  <si>
    <t>908</t>
  </si>
  <si>
    <t>Likvidace odpadů na recyklační skládce odpadu z tašek a keramických výrobků zatříděného do Katalogu odpadů pod kódem 17 01 03 včetně dopravy</t>
  </si>
  <si>
    <t>SO 99-78-99 - Demolice - výpravní budova v žst. Kájov 0.5=0.500 [A]</t>
  </si>
  <si>
    <t>R015997.910</t>
  </si>
  <si>
    <t>910</t>
  </si>
  <si>
    <t>Likvidace odpadů odpadu dřevěného zatříděného do Katalogu odpadů pod kódem 17 02 01 včetně dopravy</t>
  </si>
  <si>
    <t>POV 1.4=1.400 [A] 
SO 99-78-99 - Demolice - výpravní budova v žst. Kájov 7.228=7.228 [B] 
Celkem: 1.4+7.228=8.628 [C]</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</si>
  <si>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</si>
  <si>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7</t>
  </si>
  <si>
    <t>R015997.911</t>
  </si>
  <si>
    <t>911</t>
  </si>
  <si>
    <t>Likvidace odpadů odpadu ze skla zatříděného do Katalogu odpadů pod kódem 17 01 03 včetně dopravy</t>
  </si>
  <si>
    <t>SO 99-78-99 - Demolice - výpravní budova v žst. Kájov 1.0=1.000 [A]</t>
  </si>
  <si>
    <t>8</t>
  </si>
  <si>
    <t>R015997.915</t>
  </si>
  <si>
    <t>915</t>
  </si>
  <si>
    <t>Likvidace odpadů na recyklační skládce odpadu z prostého betonu zatříděného do Katalogu odpadů pod kódem 17 01 01 včetně dopravy</t>
  </si>
  <si>
    <t>SO 99-52-99 - Zpevněné plochy 10.25+90.675+47.489=148.414 [A]</t>
  </si>
  <si>
    <t>9</t>
  </si>
  <si>
    <t>R015997.912</t>
  </si>
  <si>
    <t>912</t>
  </si>
  <si>
    <t>Likvidace odpadů odpadu ze stavebních materiálů obsahující azbest zatříděných do Katalogu odpadů pod kódem 17 06 05 včetně dopravy</t>
  </si>
  <si>
    <t>SO 99-78-99 - Demolice - výpravní budova v žst. Kájov 2.329=2.329 [A]</t>
  </si>
  <si>
    <t>98-98</t>
  </si>
  <si>
    <t>Všeobecný objekt</t>
  </si>
  <si>
    <t xml:space="preserve">  SO 98-98</t>
  </si>
  <si>
    <t>SO 98-98</t>
  </si>
  <si>
    <t>VO</t>
  </si>
  <si>
    <t>VŠEOB001</t>
  </si>
  <si>
    <t>Geodetická dokumentace skutečného provedení stavby</t>
  </si>
  <si>
    <t>SOUBOR</t>
  </si>
  <si>
    <t>VŠEOB002</t>
  </si>
  <si>
    <t>Dokumentace skutečného provedení v listinné formě</t>
  </si>
  <si>
    <t>1. 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</si>
  <si>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VŠEOB003</t>
  </si>
  <si>
    <t>Dokumentace skutečného provedení v elektronické formě</t>
  </si>
  <si>
    <t>1. 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</si>
  <si>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VŠEOB004</t>
  </si>
  <si>
    <t>Osvědčení o shodě notifikovanou osobou</t>
  </si>
  <si>
    <t>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</si>
  <si>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t>
  </si>
  <si>
    <t>Osvědčení o bezpečnosti před uvedením do provozu</t>
  </si>
  <si>
    <t>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</si>
  <si>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t>
  </si>
  <si>
    <t>Publicita stavby</t>
  </si>
  <si>
    <t>VŠEOB007</t>
  </si>
  <si>
    <t>Nájmy hrazené zhotovitelem stavby</t>
  </si>
  <si>
    <t>D.1.2</t>
  </si>
  <si>
    <t>Sdělovací zařízení</t>
  </si>
  <si>
    <t xml:space="preserve">  99-02-19</t>
  </si>
  <si>
    <t>D.1.2.1 - Místní kabelizace (SK, VSS)</t>
  </si>
  <si>
    <t>99-02-19</t>
  </si>
  <si>
    <t>1211.01</t>
  </si>
  <si>
    <t>Strukturovaná kabeláž</t>
  </si>
  <si>
    <t>742330023</t>
  </si>
  <si>
    <t>Montáž vyvazovacího panelu do 19" rozvaděče</t>
  </si>
  <si>
    <t>KUS</t>
  </si>
  <si>
    <t>CS ÚRS 2022 02</t>
  </si>
  <si>
    <t>R1211.01.01</t>
  </si>
  <si>
    <t>19" vyvazovací panel 2U - jednostranný, plastová oka 60 x 80mm</t>
  </si>
  <si>
    <t>742330024</t>
  </si>
  <si>
    <t>Montáž 19" patch panelu 24 portů</t>
  </si>
  <si>
    <t>R1211.01.02</t>
  </si>
  <si>
    <t>Patch panel pro 24 modulů RJ45, neosazený (modulární), popisky, černý</t>
  </si>
  <si>
    <t>R1211.01.03</t>
  </si>
  <si>
    <t>Keystone modul UTP, CAT.6, černý</t>
  </si>
  <si>
    <t>R1211.01.04</t>
  </si>
  <si>
    <t>Propojovací kabel RJ45/RJ45, CAT.6, UTP, délka 0,5m</t>
  </si>
  <si>
    <t>R1211.01.05</t>
  </si>
  <si>
    <t>Propojovací kabel RJ45/RJ45, CAT.6, UTP, délka 3m</t>
  </si>
  <si>
    <t>742330041</t>
  </si>
  <si>
    <t>Montáž kompletní datové zásuvky 1xRJ45</t>
  </si>
  <si>
    <t>R1211.01.06</t>
  </si>
  <si>
    <t>Kompletní datová zásuvka 1xRJ45 CAT.6 UTP vč. krabice, rámečku a krytky</t>
  </si>
  <si>
    <t>10</t>
  </si>
  <si>
    <t>742330042</t>
  </si>
  <si>
    <t>Montáž kompletní datové zásuvky 2xRJ45</t>
  </si>
  <si>
    <t>11</t>
  </si>
  <si>
    <t>R1211.01.07</t>
  </si>
  <si>
    <t>Kompletní datová zásuvka 2xRJ45 CAT.6 UTP vč. krabice, rámečku a krytky</t>
  </si>
  <si>
    <t>12</t>
  </si>
  <si>
    <t>R1211.01.08</t>
  </si>
  <si>
    <t>Patch kabel optický E2000/APC/LC, duplex, délka 3m</t>
  </si>
  <si>
    <t>13</t>
  </si>
  <si>
    <t>742330011</t>
  </si>
  <si>
    <t>Montáž UPS do rozvaděče</t>
  </si>
  <si>
    <t>14</t>
  </si>
  <si>
    <t>R1211.01.09</t>
  </si>
  <si>
    <t>Záložní zdroj UPS, maximální zatížení 2200/2200 (VA/W), 8x výstupní zásuvka IEC C13 + 2x IEC C19 a vstupní IEC C20, vysoká účinnost až 98%, vícejazyčný grafický</t>
  </si>
  <si>
    <t>Záložní zdroj UPS, maximální zatížení 2200/2200 (VA/W), 8x výstupní zásuvka IEC C13 + 2x IEC C19 a vstupní IEC C20, vysoká účinnost až 98%, vícejazyčný grafický LCD displej, 1x USB, 1x sériový port, slot pro síťovou kartu MS, ModBus nebo reléové karty MS, možnost umístění do racku nebo samostatně, síťová karta</t>
  </si>
  <si>
    <t>15</t>
  </si>
  <si>
    <t>742330011.1</t>
  </si>
  <si>
    <t>Montáž switche do rozvaděče</t>
  </si>
  <si>
    <t>16</t>
  </si>
  <si>
    <t>R1211.01.10</t>
  </si>
  <si>
    <t>Nastavení switchů a parametrů sítě</t>
  </si>
  <si>
    <t>17</t>
  </si>
  <si>
    <t>R1211.01.11</t>
  </si>
  <si>
    <t>Řízený L3 switch 24x10/100/1000 + 4xSFP, podpora napájení po Ethernetu (PoE - 740W), plně duplexní režim, QOS, CLI, síťové standardy IEEE 802.1D,IEEE 802.1Q,IEE</t>
  </si>
  <si>
    <t>Řízený L3 switch 24x10/100/1000 + 4xSFP, podpora napájení po Ethernetu (PoE - 740W),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</si>
  <si>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18</t>
  </si>
  <si>
    <t>R1211.01.12</t>
  </si>
  <si>
    <t>Modul SFP+ do switche, LC, duplex</t>
  </si>
  <si>
    <t>19</t>
  </si>
  <si>
    <t>742121001</t>
  </si>
  <si>
    <t>Montáž sdělovacího kabelu do 15 žil</t>
  </si>
  <si>
    <t>M</t>
  </si>
  <si>
    <t>20</t>
  </si>
  <si>
    <t>R1211.01.13</t>
  </si>
  <si>
    <t>U/UTP 4x2x0,5 CAT.6 - kabel komunikační</t>
  </si>
  <si>
    <t>21</t>
  </si>
  <si>
    <t>742110002</t>
  </si>
  <si>
    <t>Montáž trubek pro slaboproud plastových ohebných uložených pod omítku</t>
  </si>
  <si>
    <t>22</t>
  </si>
  <si>
    <t>R1211.01.14</t>
  </si>
  <si>
    <t>Elektroinstalační ohebná trubka 25mm, samozhášivá, nízká mechanická odolnost</t>
  </si>
  <si>
    <t>23</t>
  </si>
  <si>
    <t>R1211.01.15</t>
  </si>
  <si>
    <t>Montáž protahovacího drátu</t>
  </si>
  <si>
    <t>24</t>
  </si>
  <si>
    <t>R1211.01.16</t>
  </si>
  <si>
    <t>AY2,5 - protahovací drát</t>
  </si>
  <si>
    <t>25</t>
  </si>
  <si>
    <t>742110011</t>
  </si>
  <si>
    <t>Montáž trubek pro slaboproud plastových tuhých pro vnitřní rozvody uložených volně na příchytky</t>
  </si>
  <si>
    <t>26</t>
  </si>
  <si>
    <t>R1211.01.17</t>
  </si>
  <si>
    <t>Elektroinstalační tuhá trubka 25mm, samozhášivá, nízká mechanická odolnost, vč. příchytek a tvarovek</t>
  </si>
  <si>
    <t>27</t>
  </si>
  <si>
    <t>742110504</t>
  </si>
  <si>
    <t>Montáž krabic pro slaboproud zapuštěných plastových odbočných kruhových s víčkem</t>
  </si>
  <si>
    <t>28</t>
  </si>
  <si>
    <t>R1211.01.18</t>
  </si>
  <si>
    <t>KU68 - krabice rozvodná univerzální pod omítku s víčkem</t>
  </si>
  <si>
    <t>29</t>
  </si>
  <si>
    <t>460010023</t>
  </si>
  <si>
    <t>Vytyčení trasy vedení kabelového podzemního v terénu volném</t>
  </si>
  <si>
    <t>KM</t>
  </si>
  <si>
    <t>30</t>
  </si>
  <si>
    <t>460150153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</si>
  <si>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</si>
  <si>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</si>
  <si>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31</t>
  </si>
  <si>
    <t>460661311</t>
  </si>
  <si>
    <t>Kabelové lože z písku včetně podsypu, zhutnění a urovnání povrchu pro kabely nn zakryté betonovými deskami (materiál ve specifikaci), šířky do 30 cm</t>
  </si>
  <si>
    <t>32</t>
  </si>
  <si>
    <t>460431132</t>
  </si>
  <si>
    <t>Zásyp kabelových rýh ručně s přemístění sypaniny ze vzdálenosti do 10 m, s uložením výkopku ve vrstvách včetně zhutnění a úpravy povrchu šířky 35 cm hloubky 30</t>
  </si>
  <si>
    <t>Zásyp kabelových rýh ručně s přemístění sypaniny ze vzdálenosti do 10 m, s uložením výkopku ve vrstvách včetně zhutnění a úpravy povrchu šířky 35 cm hloubky 30 cm z horniny třídy těžitelnosti I skupiny 3</t>
  </si>
  <si>
    <t>33</t>
  </si>
  <si>
    <t>R1211.01.19</t>
  </si>
  <si>
    <t>Krycí deska 300 x 1000 mm s popisem</t>
  </si>
  <si>
    <t>34</t>
  </si>
  <si>
    <t>R1211.01.20</t>
  </si>
  <si>
    <t>Montáž krabic pro slaboproud pro povrchovou montáž</t>
  </si>
  <si>
    <t>35</t>
  </si>
  <si>
    <t>R1211.01.21</t>
  </si>
  <si>
    <t>LK-80 - krabice pro povrchovou montáž</t>
  </si>
  <si>
    <t>36</t>
  </si>
  <si>
    <t>742330051</t>
  </si>
  <si>
    <t>Popis portu zásuvky</t>
  </si>
  <si>
    <t>37</t>
  </si>
  <si>
    <t>742330052</t>
  </si>
  <si>
    <t>Popis portu patchpanelu</t>
  </si>
  <si>
    <t>38</t>
  </si>
  <si>
    <t>742330101</t>
  </si>
  <si>
    <t>Měření metalické kabeláže, vypracování měřících protokolů (cena za port)</t>
  </si>
  <si>
    <t>39</t>
  </si>
  <si>
    <t>742190004</t>
  </si>
  <si>
    <t>Aplikace požárně těsnícího materiálu</t>
  </si>
  <si>
    <t>40</t>
  </si>
  <si>
    <t>R1211.01.22</t>
  </si>
  <si>
    <t>Protipožární pěna pro zdivo, beton a sádrokarton, přetíratelný, 325ml</t>
  </si>
  <si>
    <t>41</t>
  </si>
  <si>
    <t>R1211.01.23</t>
  </si>
  <si>
    <t>Ostatní montážní materiál - zahrnuje dodávku veškerého dalšího instalačního materiálu nutného k zajištění plné funkčnosti a splnění všech norem uvedených v tech</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</si>
  <si>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</si>
  <si>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42</t>
  </si>
  <si>
    <t>R1211.01.24</t>
  </si>
  <si>
    <t>Stavební přípomoci - Cena zahrnuje komplexní náklady na tyto drobné stavení činnosti včetně materiálu. Jedná se o veškeré průrazy a jejich utěsnění po montáži a</t>
  </si>
  <si>
    <t>Stavební přípomoci - Cena zahrnuje komplexní náklady na tyto drobné stavení činnosti včetně materiálu. Jedná se o veškeré průrazy a jejich utěsnění po montáži a jiné drobné stavební činnosti nutné pro instalaci systému a jeho vedení</t>
  </si>
  <si>
    <t>43</t>
  </si>
  <si>
    <t>R1211.01.25</t>
  </si>
  <si>
    <t>Přesun hmot pro strukturovanou kabeláž v objektech do 6 m</t>
  </si>
  <si>
    <t>1211.02</t>
  </si>
  <si>
    <t>Kamerový systém VSS</t>
  </si>
  <si>
    <t>44</t>
  </si>
  <si>
    <t>Montáž strukturované kabeláže příslušenství a ostatní práce k rozvaděčům vyvazovacíhoho panelu 1U</t>
  </si>
  <si>
    <t>45</t>
  </si>
  <si>
    <t>R1211.02.01</t>
  </si>
  <si>
    <t>46</t>
  </si>
  <si>
    <t>Montáž strukturované kabeláže příslušenství a ostatní práce k rozvaděčům patch panelu 24 portů UTP/FTP</t>
  </si>
  <si>
    <t>47</t>
  </si>
  <si>
    <t>R1211.02.02</t>
  </si>
  <si>
    <t>48</t>
  </si>
  <si>
    <t>R1211.02.03</t>
  </si>
  <si>
    <t>49</t>
  </si>
  <si>
    <t>R1211.02.04</t>
  </si>
  <si>
    <t>50</t>
  </si>
  <si>
    <t>R1211.02.05</t>
  </si>
  <si>
    <t>Montáž konektoru RJ45</t>
  </si>
  <si>
    <t>51</t>
  </si>
  <si>
    <t>R1211.02.06</t>
  </si>
  <si>
    <t>Konektor RJ45, CAT.6 pro ukončení kabelu u IP kamery</t>
  </si>
  <si>
    <t>52</t>
  </si>
  <si>
    <t>742230003</t>
  </si>
  <si>
    <t>Montáž kamerového systému venkovní kamery</t>
  </si>
  <si>
    <t>53</t>
  </si>
  <si>
    <t>R1211.02.07</t>
  </si>
  <si>
    <t>Dome kamera, počet megapixelů: 4 megapixely; Venkovní provedení; Délka přísvitu: 30 metrů; Typ objektivu: motorický; objektiv 2,8-12mm; WDR: 120dB reálné; Citli</t>
  </si>
  <si>
    <t>Dome kamera, počet megapixelů: 4 megapixely; Venkovní provedení; Délka přísvitu: 30 metrů; Typ objektivu: motorický; objektiv 2,8-12mm; WDR: 120dB reálné; Citlivost: vysoká - Light Fighter</t>
  </si>
  <si>
    <t>54</t>
  </si>
  <si>
    <t>742230103</t>
  </si>
  <si>
    <t>Montáž kamerového systému nastavení a instalace nastavení záběru podle přání uživatele</t>
  </si>
  <si>
    <t>55</t>
  </si>
  <si>
    <t>R1211.02.08</t>
  </si>
  <si>
    <t>Montáž boxu do 19" rozvaděče</t>
  </si>
  <si>
    <t>56</t>
  </si>
  <si>
    <t>R1211.02.09</t>
  </si>
  <si>
    <t>Montážní box 19" pro plošné spoje přepěťové ochrany</t>
  </si>
  <si>
    <t>57</t>
  </si>
  <si>
    <t>742123001</t>
  </si>
  <si>
    <t>Montáž přepěťové ochrany pro slaboproudá zařízení</t>
  </si>
  <si>
    <t>58</t>
  </si>
  <si>
    <t>R1211.02.10</t>
  </si>
  <si>
    <t>Dvoustupňová přepěťová ochrana do CAT6 v kombinaci se speciální ochranou PoE</t>
  </si>
  <si>
    <t>59</t>
  </si>
  <si>
    <t>R1211.02.11</t>
  </si>
  <si>
    <t>Nastavení a naprogramování NVR, integrace do stávajícího zobrazovacího SW</t>
  </si>
  <si>
    <t>60</t>
  </si>
  <si>
    <t>Montáž strukturované kabeláže zařízení do rozvaděče switche, UPS, DVR, server bez nastavení</t>
  </si>
  <si>
    <t>61</t>
  </si>
  <si>
    <t>R1211.02.12</t>
  </si>
  <si>
    <t>62</t>
  </si>
  <si>
    <t>R1211.02.13</t>
  </si>
  <si>
    <t>63</t>
  </si>
  <si>
    <t>R1211.02.14</t>
  </si>
  <si>
    <t>64</t>
  </si>
  <si>
    <t>R1211.02.15</t>
  </si>
  <si>
    <t>65</t>
  </si>
  <si>
    <t>Montáž kabelů sdělovacích pro vnitřní rozvody počtu žil do 15</t>
  </si>
  <si>
    <t>66</t>
  </si>
  <si>
    <t>R1211.02.16</t>
  </si>
  <si>
    <t>67</t>
  </si>
  <si>
    <t>Montáž trubek elektroinstalačních plastových ohebných uložených pod omítku</t>
  </si>
  <si>
    <t>68</t>
  </si>
  <si>
    <t>R1211.02.17</t>
  </si>
  <si>
    <t>69</t>
  </si>
  <si>
    <t>R1211.02.18</t>
  </si>
  <si>
    <t>70</t>
  </si>
  <si>
    <t>R1211.02.19</t>
  </si>
  <si>
    <t>71</t>
  </si>
  <si>
    <t>Montáž trubek elektroinstalačních plastových tuhých pro vnitřní rozvody uložených volně na příchytky</t>
  </si>
  <si>
    <t>72</t>
  </si>
  <si>
    <t>R1211.02.20</t>
  </si>
  <si>
    <t>73</t>
  </si>
  <si>
    <t>Montáž strukturované kabeláže zásuvek datových popis portu zásuvky</t>
  </si>
  <si>
    <t>74</t>
  </si>
  <si>
    <t>Montáž strukturované kabeláže zásuvek datových popis portů patchpanelu</t>
  </si>
  <si>
    <t>75</t>
  </si>
  <si>
    <t>Montáž strukturované kabeláže měření segmentu metalického s vyhotovením protokolu</t>
  </si>
  <si>
    <t>76</t>
  </si>
  <si>
    <t>Ostatní práce pro trasy požárně těsnící materiál do prostupu</t>
  </si>
  <si>
    <t>77</t>
  </si>
  <si>
    <t>R1211.02.21</t>
  </si>
  <si>
    <t>78</t>
  </si>
  <si>
    <t>R1211.02.22</t>
  </si>
  <si>
    <t>79</t>
  </si>
  <si>
    <t>R1211.02.23</t>
  </si>
  <si>
    <t>80</t>
  </si>
  <si>
    <t>R1211.02.24</t>
  </si>
  <si>
    <t>Přesun hmot pro kamerový systém VSS v objektech do 6 m</t>
  </si>
  <si>
    <t xml:space="preserve">  99-02-19.1</t>
  </si>
  <si>
    <t>D.1.2.1 - Úprava místní kabelizace – přeložka optika/metalika</t>
  </si>
  <si>
    <t>99-02-19.1</t>
  </si>
  <si>
    <t>1212.01</t>
  </si>
  <si>
    <t>Přeložka kabelu MK a MOK</t>
  </si>
  <si>
    <t>R1212.01.01</t>
  </si>
  <si>
    <t>Spojování a ukončení kabelů optických v optickém rozvaděči pro 12 vláken - práce spojené s montáží specifikované kabelizace specifikovaným způsobem</t>
  </si>
  <si>
    <t>R1212.01.02</t>
  </si>
  <si>
    <t>Optické kabely Spojky a příslušenství pro optické sítě Ostatní Optický rozvaděč pro 12 opt. vláken</t>
  </si>
  <si>
    <t>R1212.01.03</t>
  </si>
  <si>
    <t>Spojování a ukončení kabelů optických v optickém rozvaděči pro 12 vláken - práce spojené s montáží specifikované kabelizace specifikovaným způsobem __Pro případ</t>
  </si>
  <si>
    <t>Spojování a ukončení kabelů optických v optickém rozvaděči pro 12 vláken - práce spojené s montáží specifikované kabelizace specifikovaným způsobem __Pro případ nedostatečné stávající délky MOK</t>
  </si>
  <si>
    <t>R1212.01.04</t>
  </si>
  <si>
    <t>Optické kabely Spojky a příslušenství pro optické sítě Ostatní Vyvazovací panel pro uložení svárů</t>
  </si>
  <si>
    <t>R1212.01.05</t>
  </si>
  <si>
    <t>Optické kabely Spojky a příslušenství pro optické sítě Ostatní Optický pigtail do 2 m</t>
  </si>
  <si>
    <t>R1212.01.06</t>
  </si>
  <si>
    <t>Optické kabely Spojky a příslušenství pro optické sítě Optické Adaptéry</t>
  </si>
  <si>
    <t>R1212.01.07</t>
  </si>
  <si>
    <t>Zatažení optického kabelu do ochranné HDPE trubky (10m trasy + 30m rezervy)</t>
  </si>
  <si>
    <t>R1212.01.08</t>
  </si>
  <si>
    <t>Zatažení optického kabelu do ochranné HDPE trubky (navíc: 60m trasy + 30m rezervy) __Pro případ nedostatečné stávající délky MOK</t>
  </si>
  <si>
    <t>R1212.01.09</t>
  </si>
  <si>
    <t>Trasy kabelového vedení Chráničky optického kabelu HDPE 6040 průměr 40/33 mm</t>
  </si>
  <si>
    <t>R1212.01.10</t>
  </si>
  <si>
    <t>Uložení HDPE trubky pro optický kabel do kabelového žlabu</t>
  </si>
  <si>
    <t>R1212.01.11</t>
  </si>
  <si>
    <t>R1212.01.12</t>
  </si>
  <si>
    <t>Spojka na trubce HDPE průměr 40/33 mm</t>
  </si>
  <si>
    <t>R1212.01.13</t>
  </si>
  <si>
    <t>Montáž spojky na HDPE trubce rovné nebo redukční</t>
  </si>
  <si>
    <t>R1212.01.14</t>
  </si>
  <si>
    <t>Montáž spojky opravné půlené spojky na HDPE - (průchodky pro MOK po jeho svinutí)</t>
  </si>
  <si>
    <t>R1212.01.15</t>
  </si>
  <si>
    <t>Trasy kabelového vedení Kabelové komory Kabelová komora  (cca 1000 x 780 x 350 mm)</t>
  </si>
  <si>
    <t>R1212.01.16</t>
  </si>
  <si>
    <t>Optické kabely Optické kabely střední konstrukce pro záfuk, přifuk do HDPE chráničky 12 vl. 2x6 vl./trubička, HDPE plášť 8,1 mm (6 el.) __Pro případ nedostatečn</t>
  </si>
  <si>
    <t>Optické kabely Optické kabely střední konstrukce pro záfuk, přifuk do HDPE chráničky 12 vl. 2x6 vl./trubička, HDPE plášť 8,1 mm (6 el.) __Pro případ nedostatečné stávající délky MOK</t>
  </si>
  <si>
    <t>R1212.01.17</t>
  </si>
  <si>
    <t>Snesení optického kabelu nebo ochranné trubky uložené v zemi - vyfouknutí MOK __Pro případ nedostatečné stávající délky MOK</t>
  </si>
  <si>
    <t>R1212.01.18</t>
  </si>
  <si>
    <t>Montáž plastové komory na spojkování optického kabelu</t>
  </si>
  <si>
    <t>R1212.01.19</t>
  </si>
  <si>
    <t>Demontáž plastové komory na spojkování optického kabelu</t>
  </si>
  <si>
    <t>R1212.01.20</t>
  </si>
  <si>
    <t>Demontáž trubek HDPE z výkopu</t>
  </si>
  <si>
    <t>R1212.01.21</t>
  </si>
  <si>
    <t>Demontáž ukončení optického kabelu v optickém rozvaděči pro 12 vláken</t>
  </si>
  <si>
    <t>R1212.01.22</t>
  </si>
  <si>
    <t>Demontáž ukončení optického kabelu v optickém rozvaděči pro 12 vláken __Pro případ nedostatečné stávající délky MOK</t>
  </si>
  <si>
    <t>R1212.01.23</t>
  </si>
  <si>
    <t>Uzemnění Vnitřní Uzemňovací vedení na povrchu, páskem FeZn do 120 mm2</t>
  </si>
  <si>
    <t>R1212.01.24</t>
  </si>
  <si>
    <t>Montáž vnitřního uzemnění uzemňovacích vodičů pevně na povrchu z pozinkované oceli (FeZn) do 120 mm2 - včetně upevnění, propojení a připojení pomocí svorek (chr</t>
  </si>
  <si>
    <t>Montáž vnitřního uzemnění uzemňovacích vodičů pevně na povrchu z pozinkované oceli (FeZn) do 120 mm2 - včetně upevnění, propojení a připojení pomocí svorek (chráničky, na rošty apod.)</t>
  </si>
  <si>
    <t>R1212.01.25</t>
  </si>
  <si>
    <t>Uzemnění Vnější Uzemňovací vedení v zemi, páskem FeZn do 120 mm2</t>
  </si>
  <si>
    <t>R1212.01.26</t>
  </si>
  <si>
    <t>Montáž vnějšího uzemnění uzemňovacích vodičů v zemi z pozinkované oceli (FeZn) do 120 mm2 - uzemňovacího vedení v zemní kynetě, případně v chráničce odvinutí vo</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</si>
  <si>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</si>
  <si>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R1212.01.27</t>
  </si>
  <si>
    <t>Konstrukční díly RACK 19" 47U, odnímatelné boky kovový, prosklené dveře, ventilační jednotka horní, rozvodný panel 230V s přepěťovou ochranou a 5 zásuvkami</t>
  </si>
  <si>
    <t>R1212.01.28</t>
  </si>
  <si>
    <t>Montáž skříně 19" - usazení skříně na místě určení, zapojení</t>
  </si>
  <si>
    <t>R1212.01.29</t>
  </si>
  <si>
    <t>Optické kabely Spojky a příslušenství pro optické sítě Ostatní Rezerva optického kabelu do 500mm</t>
  </si>
  <si>
    <t>R1212.01.30</t>
  </si>
  <si>
    <t>Montáž konstrukce rezervy optického kabelu</t>
  </si>
  <si>
    <t>R1212.01.31</t>
  </si>
  <si>
    <t>Uložení kabelové rezervy optického kabelu</t>
  </si>
  <si>
    <t>R1212.01.32</t>
  </si>
  <si>
    <t>Uzemnění, Sběrnice uzemňovací do 19"skříně</t>
  </si>
  <si>
    <t>R1212.01.33</t>
  </si>
  <si>
    <t>Uzemnění, Sběrnice uzemňovací na zdi sdělovací místnosti</t>
  </si>
  <si>
    <t>R1212.01.34</t>
  </si>
  <si>
    <t>Montáž uzemnění kabelu na uzemnění stávající - úplná montáž kabelu, připevnění uzemňovací objímky, přiletování uzemňovacího vodiče. Bez zemních prací</t>
  </si>
  <si>
    <t>R1212.01.35</t>
  </si>
  <si>
    <t>Prvky Lišta nosná do skříně RACK (pro zářezové pásky)</t>
  </si>
  <si>
    <t>R1212.01.36</t>
  </si>
  <si>
    <t>Protipožární ucpávka prostupu kabelového pr.do 110 mm, do EI 90 min. - dodávka</t>
  </si>
  <si>
    <t>R1212.01.37</t>
  </si>
  <si>
    <t>Montáž protipožární ucpávky kabelového prostupu, průměru do 110 mm, do EI 90 min. - protipožární ucpávky včetně příslušenství, vyhotovení a dodání atestu - u pr</t>
  </si>
  <si>
    <t>Montáž protipožární ucpávky kabelového prostupu, průměru do 110 mm, do EI 90 min. - protipožární ucpávky včetně příslušenství, vyhotovení a dodání atestu - u prostupu ze sklepa do přízemí a u prostupu z venku dovnitř budovy</t>
  </si>
  <si>
    <t>R1212.01.38</t>
  </si>
  <si>
    <t>Demontáž kabelu volně uloženého (v rýze) - svinutí</t>
  </si>
  <si>
    <t>R1212.01.39</t>
  </si>
  <si>
    <t>Demontáž kabelu uloženého v roštu (ve VB) - svinutí</t>
  </si>
  <si>
    <t>R1212.01.40</t>
  </si>
  <si>
    <t>Demontáž stávajícího závěru pro kabely celoplastové do 40 žil</t>
  </si>
  <si>
    <t>R1212.01.41</t>
  </si>
  <si>
    <t>Odplastování celoplastového kabelu jednoplášťového do 100 párů</t>
  </si>
  <si>
    <t>R1212.01.42</t>
  </si>
  <si>
    <t>Montáž smršťovací koncovky na zemní kabel - na svinutém konci kabelu</t>
  </si>
  <si>
    <t>R1212.01.43</t>
  </si>
  <si>
    <t>Slaboproudé rozvody, kabely pro přívod a vnitřní instalaci Spojky metalických kabelů a příslušenství Teplem smrštitelná zesílená spojka pro netlakované kabely 5</t>
  </si>
  <si>
    <t>KS</t>
  </si>
  <si>
    <t>Slaboproudé rozvody, kabely pro přívod a vnitřní instalaci Spojky metalických kabelů a příslušenství Teplem smrštitelná zesílená spojka pro netlakované kabely 500-43/8-150/EY</t>
  </si>
  <si>
    <t>R1212.01.44</t>
  </si>
  <si>
    <t>Slaboproudé rozvody, kabely pro přívod a vnitřní instalaci Spojky metalických kabelů a příslušenství Stlačné konektory scotchlok Stlačné konektory scotchlok (0,</t>
  </si>
  <si>
    <t>Slaboproudé rozvody, kabely pro přívod a vnitřní instalaci Spojky metalických kabelů a příslušenství Stlačné konektory scotchlok Stlačné konektory scotchlok (0,4-0,9mm)</t>
  </si>
  <si>
    <t>R1212.01.45</t>
  </si>
  <si>
    <t>Venkovní vedení kabelová - metalické sítě Plněné 4x0,8 TCEPKPFLEY 10 x 4 x 0,8</t>
  </si>
  <si>
    <t>R1212.01.46</t>
  </si>
  <si>
    <t>Slaboproudé rozvody, kabely pro přívod a vnitřní instalaci Spojky metalických kabelů a příslušenství Teplem smrštitelná zesílená spojka pro netlakované kabely T</t>
  </si>
  <si>
    <t>Slaboproudé rozvody, kabely pro přívod a vnitřní instalaci Spojky metalických kabelů a příslušenství Teplem smrštitelná zesílená spojka pro netlakované kabely Teplem smrštitelná koncovka na kabelu TCEPKPFLEY 10 x 4 x 0,8</t>
  </si>
  <si>
    <t>R1212.01.47</t>
  </si>
  <si>
    <t>Montáž kabelu úložného volně uloženého s jádrem 0,8 mm TCEKE do 50 XN - příprava kabelového bubnu a přistavení na místo pokládky, přeměření izolačního stavu kab</t>
  </si>
  <si>
    <t>Montáž kabelu úložného volně uloženého s jádrem 0,8 mm TCEKE do 50 XN - příprava kabelového bubnu a přistavení na místo pokládky, přeměření izolačního stavu kabelu, odvinutí a uložení kabelu do trasy a protažení překážkami, odřezání kabelu, uzavření konců kabelu a přemístění kabelového bubnu - rozvinutí</t>
  </si>
  <si>
    <t>R1212.01.48</t>
  </si>
  <si>
    <t>Přeměření izolačního stavu kabelu úložného do 40 žil</t>
  </si>
  <si>
    <t>R1212.01.49</t>
  </si>
  <si>
    <t>Jednosměrné měření kabelu místního</t>
  </si>
  <si>
    <t>PÁR</t>
  </si>
  <si>
    <t>R1212.01.50</t>
  </si>
  <si>
    <t>Montáž ukončení celoplastového kabelu v závěru nebo rozvaděči se zářezovými svorkovnicemi zářezová technologie do 10 čtyřek</t>
  </si>
  <si>
    <t>R1212.01.51</t>
  </si>
  <si>
    <t>Pomocné práce pro montáž kabelů montáž označovacího štítku na kabel</t>
  </si>
  <si>
    <t>R1212.01.52</t>
  </si>
  <si>
    <t>Montáž zářezové svorkovnice</t>
  </si>
  <si>
    <t>R1212.01.53</t>
  </si>
  <si>
    <t>Montáž formy pro kabel TCEKE, TCEKES přes délku 0,5 m 10 XN - odstranění pláště na jednom konci kabelu, odstranění izolace z konců žil na svorkovnici, zhotovení</t>
  </si>
  <si>
    <t>Montáž formy pro kabel TCEKE, TCEKES přes délku 0,5 m 10 XN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</si>
  <si>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R1212.01.54</t>
  </si>
  <si>
    <t>Založení převodu v nástěnném nebo stojanovém rozvaděči provedení dvoudrátem</t>
  </si>
  <si>
    <t>R1212.01.55</t>
  </si>
  <si>
    <t>Forma kabelová, drátová a doplňky vnitřní instalace Montážní rám pro zářezové svorkovnice lišty Profilový nosič konstrukčních skupin zářezových svorkovnic do 19</t>
  </si>
  <si>
    <t>Forma kabelová, drátová a doplňky vnitřní instalace Montážní rám pro zářezové svorkovnice lišty Profilový nosič konstrukčních skupin zářezových svorkovnic do 19“ skříní</t>
  </si>
  <si>
    <t>R1212.01.56</t>
  </si>
  <si>
    <t>Forma kabelová, drátová a doplňky vnitřní instalace Montážní rám pro zářezové svorkovnice hloubky 22,3 pozice</t>
  </si>
  <si>
    <t>R1212.01.57</t>
  </si>
  <si>
    <t>Zářezová svorkovnice rozpojovací 2/10</t>
  </si>
  <si>
    <t>R1212.01.58</t>
  </si>
  <si>
    <t>Zářezová svorkovnice pro moduly 2/10</t>
  </si>
  <si>
    <t>R1212.01.59</t>
  </si>
  <si>
    <t>Forma kabelová, drátová a doplňky vnitřní instalace zářezové svorkovnice Magazín přepěťové ochrany zářezové svorkovnice</t>
  </si>
  <si>
    <t>R1212.01.60</t>
  </si>
  <si>
    <t>Forma kabelová, drátová a doplňky vnitřní instalace zářezové svorkovnice Přepěťové ochrany 8x6, MK, 230V 20kA/20A</t>
  </si>
  <si>
    <t>R1212.01.61</t>
  </si>
  <si>
    <t>Montáž bleskojistek</t>
  </si>
  <si>
    <t>R1212.01.62</t>
  </si>
  <si>
    <t>Převedení provozu v metalickém kabelu</t>
  </si>
  <si>
    <t>R1212.01.63</t>
  </si>
  <si>
    <t>Dozor pracovníků provozovatele při práci na živém zařízení</t>
  </si>
  <si>
    <t>HOD</t>
  </si>
  <si>
    <t>1212.02</t>
  </si>
  <si>
    <t>Zemní práce v trase přeložky</t>
  </si>
  <si>
    <t>R1212.02.01</t>
  </si>
  <si>
    <t>Hloubení jám nebo rýh do š.2m nepažené i pažené, tř.II (rýha 0,8x0,35x10,0m, jáma pro komoru 1,0x1,0x0,8)</t>
  </si>
  <si>
    <t>M3</t>
  </si>
  <si>
    <t>R1212.02.02</t>
  </si>
  <si>
    <t>Zásyp jám nebo rýh do zeminou se zhutněním (rýha 0,8x0,35x10,0m, jáma pro komoru 1,0x1,0x0,8m)</t>
  </si>
  <si>
    <t>R1212.02.03</t>
  </si>
  <si>
    <t>Úprava povrchu srovnáním území v tl. do 0,25m</t>
  </si>
  <si>
    <t>M2</t>
  </si>
  <si>
    <t>R1212.02.04</t>
  </si>
  <si>
    <t>Trasy kabelového vedení Kabelové žlaby (120x100) spodní + vrchní díl plast</t>
  </si>
  <si>
    <t>R1212.02.05</t>
  </si>
  <si>
    <t>Montáž kabelových plastových žlabů 100 x 100 mm - včetně vybavení, uložení do rýhy</t>
  </si>
  <si>
    <t>R1212.02.06</t>
  </si>
  <si>
    <t>Pokládka výstražné fólie do výkopu, š.22cm</t>
  </si>
  <si>
    <t>R1212.02.07</t>
  </si>
  <si>
    <t>Pískové lože tl.20cm</t>
  </si>
  <si>
    <t xml:space="preserve">  99-02-49</t>
  </si>
  <si>
    <t>D.1.2.4 - Elektrická zabezpečovací signalizace (PZTS, EKV, EPH)</t>
  </si>
  <si>
    <t>99-02-49</t>
  </si>
  <si>
    <t>124.01</t>
  </si>
  <si>
    <t>Poplachový zabezpečovací a tísňový systém PZTS</t>
  </si>
  <si>
    <t>R124.01.01</t>
  </si>
  <si>
    <t>Montáž převodníku OPTIKA/RS485</t>
  </si>
  <si>
    <t>R124.01.02</t>
  </si>
  <si>
    <t>Průmyslový digitální optopřevodník - sběrnice 2xRS485 nebo 1xRS422, 1x obousměrný kontakt a 1x relé LOCK pro detekci přerušení optického vlákna, výpadku protějš</t>
  </si>
  <si>
    <t>Průmyslový digitální optopřevodník - sběrnice 2xRS485 nebo 1xRS422, 1x obousměrný kontakt a 1x relé LOCK pro detekci přerušení optického vlákna, výpadku protějšího zařízení a výpadku napájení, instalace na rovný podklad, 12VDC/24VDC/48VDC/12VAC/24VAC/56VDC, optický konektor SC/PC</t>
  </si>
  <si>
    <t>742330028</t>
  </si>
  <si>
    <t>Montáž strukturované kabeláže příslušenství a ostatní práce k rozvaděčům konektoru MM/SM</t>
  </si>
  <si>
    <t>R124.01.03</t>
  </si>
  <si>
    <t>Pigtail 9/125 LC, délka 1m</t>
  </si>
  <si>
    <t>742330031</t>
  </si>
  <si>
    <t>Montáž strukturované kabeláže příslušenství a ostatní práce k rozvaděčům teplem smrštitelná ochrana sváru</t>
  </si>
  <si>
    <t>R124.01.04</t>
  </si>
  <si>
    <t>Montáž optické kazety</t>
  </si>
  <si>
    <t>R124.01.05</t>
  </si>
  <si>
    <t>Optická kazeta</t>
  </si>
  <si>
    <t>742220031</t>
  </si>
  <si>
    <t>Montáž koncentrátoru nebo expanderu pro PZTS</t>
  </si>
  <si>
    <t>742220051</t>
  </si>
  <si>
    <t>Montáž krabice pro expander uložené na omítce</t>
  </si>
  <si>
    <t>R124.01.06</t>
  </si>
  <si>
    <t>Koncentrátor v kovovém krytu pro 8 zón se 4 PGM výstupy</t>
  </si>
  <si>
    <t>742220071</t>
  </si>
  <si>
    <t>Montáž dveřního modulu pro připojení čteček v krytu</t>
  </si>
  <si>
    <t>R124.01.07</t>
  </si>
  <si>
    <t>Řídící modul, který rozšiřuje systém EZS o kontrolu přístupu pro jedny nebo dvoje nezávislé dveře. Modul bude podporovat připojení dvou čteček stejného typu s v</t>
  </si>
  <si>
    <t>Řídící modul, který rozšiřuje systém EZS o kontrolu přístupu pro jedny nebo dvoje nezávislé dveře. Modul bude podporovat připojení dvou čteček stejného typu s výstupním formátem Wiegand až do délky 40 bitů, bude podporovat například rozdělení uživatelů do skupin a přístupových šablon</t>
  </si>
  <si>
    <t>742220081</t>
  </si>
  <si>
    <t>Montáž čtečky bezkontaktních karet</t>
  </si>
  <si>
    <t>R124.01.08</t>
  </si>
  <si>
    <t>Bezkontaktní čtečka iClass, Mifare a DESFire karet s podporou SIO objektů (dle konfigurace může číst iCLASS a/nebo iCLASS SE), základní úzké provedení. Velmi vy</t>
  </si>
  <si>
    <t>Bezkontaktní čtečka iClass, Mifare a DESFire karet s podporou SIO objektů (dle konfigurace může číst iCLASS a/nebo iCLASS SE), základní úzké provedení. Velmi vysoké zabezpečení přenášených dat díky SIO (Secure Identity Object), Wiegand výstup, napájení 5-16VDC, odběr 45mA, krytí IP55, pracovní teplota -35 - 65 °C, pracovní frekvence 13,56MHz, výstupní formát Wiegand</t>
  </si>
  <si>
    <t>742320011</t>
  </si>
  <si>
    <t>Montáž elektricky ovládaných zámků elektromechanických samozamykacích s panikovou funkcí</t>
  </si>
  <si>
    <t>R124.01.09</t>
  </si>
  <si>
    <t>Elektromechanický úzký samozamykací panikový zámek backset 35mm</t>
  </si>
  <si>
    <t>R124.01.10</t>
  </si>
  <si>
    <t>6m propojovací kabel s konektorem pro el.zámky</t>
  </si>
  <si>
    <t>R124.01.11</t>
  </si>
  <si>
    <t>Kabelová průchodka do křídla dveří, délka 478 mm</t>
  </si>
  <si>
    <t>R124.01.12</t>
  </si>
  <si>
    <t>Bezpečnostní kování klika x klika pro elektromechanický zámek, dělený čtyřhran</t>
  </si>
  <si>
    <t>R124.01.13</t>
  </si>
  <si>
    <t>Univerzální protiplech pro elektromech. zámky, šířka 23,8 mm</t>
  </si>
  <si>
    <t>R124.01.14</t>
  </si>
  <si>
    <t>Přepěťová ochrana III.stupně, 230V, 1f, 6A</t>
  </si>
  <si>
    <t>742220211</t>
  </si>
  <si>
    <t>Montáž zálohového napájecího zdroje s dobíječem a akumulátorem</t>
  </si>
  <si>
    <t>R124.01.15</t>
  </si>
  <si>
    <t>Spínaný zdroj v kovovém krytu 13,8 VDC/5A s reléovými výstupy "výpadek sítě" a "vybitý AKU", prostor pro AKU 40Ah, max. velikost dobíj. proudu do AKU nastavitel</t>
  </si>
  <si>
    <t>Spínaný zdroj v kovovém krytu 13,8 VDC/5A s reléovými výstupy "výpadek sítě" a "vybitý AKU", prostor pro AKU 40Ah, max. velikost dobíj. proudu do AKU nastavitelná na 1-4 A, ochrana AKU proti hlubokému vybití</t>
  </si>
  <si>
    <t>742220161</t>
  </si>
  <si>
    <t>Montáž akumulátoru 12V</t>
  </si>
  <si>
    <t>R124.01.16</t>
  </si>
  <si>
    <t>Akumulátor 12VDC/40Ah</t>
  </si>
  <si>
    <t>742220255</t>
  </si>
  <si>
    <t>Montáž příslušenství pro PZTS siréna vnitřní pro vyhlášení poplachu</t>
  </si>
  <si>
    <t>R124.01.17</t>
  </si>
  <si>
    <t>vnitřní nezálohovaná plastová siréna s blikačem, napájení 11 - 14 Vss / 110 mA, akustický výkon 110 dB / 1m, barva bílá</t>
  </si>
  <si>
    <t>742220232</t>
  </si>
  <si>
    <t>Montáž příslušenství pro PZTS detektor na stěnu nebo na strop</t>
  </si>
  <si>
    <t>R124.01.18</t>
  </si>
  <si>
    <t>Duální čidlo PIR/MW, dosah 12x12m, vyjímatelná svorkovnice, odběr 10mA,  napájecí napětí 9-15VDC, montážní výška 2,2-2,75m, homologace do kategorie 2 dle ČSN EN</t>
  </si>
  <si>
    <t>Duální čidlo PIR/MW, dosah 12x12m, vyjímatelná svorkovnice, odběr 10mA,  napájecí napětí 9-15VDC, montážní výška 2,2-2,75m, homologace do kategorie 2 dle ČSN EN 50131-2</t>
  </si>
  <si>
    <t>R124.01.19</t>
  </si>
  <si>
    <t>Hlásič certifikovaný dle EN 54-5 a EN54-7 používá optickou detekci kouře s aut. dorovnáváním citlivosti a teplotní detekci reagující na dosažení nom. teploty 58</t>
  </si>
  <si>
    <t>Hlásič certifikovaný dle EN 54-5 a EN54-7 používá optickou detekci kouře s aut. dorovnáváním citlivosti a teplotní detekci reagující na dosažení nom. teploty 58 °C nebo na rychlý nárůst teploty, napájení 8-30VDC vč. patice</t>
  </si>
  <si>
    <t>742220053</t>
  </si>
  <si>
    <t>Montáž krabice pro magnetický kontakt propojovací</t>
  </si>
  <si>
    <t>R124.01.20</t>
  </si>
  <si>
    <t>Plastová nízká propojovací krabice, 7+1 pájecích svorek</t>
  </si>
  <si>
    <t>742220235</t>
  </si>
  <si>
    <t>Montáž příslušenství pro PZTS magnetický kontakt povrchový</t>
  </si>
  <si>
    <t>R124.01.21</t>
  </si>
  <si>
    <t>Magnetický kontakt čtyřdrátový, povrchová montáž, pracovní mezera 25mm, homologace do kategorie 2 dle ČSN EN 50131-3</t>
  </si>
  <si>
    <t>R124.01.22</t>
  </si>
  <si>
    <t>F/UTP 4x2x0,5 CAT.5e - kabel komunikační, stíněný</t>
  </si>
  <si>
    <t>R124.01.23</t>
  </si>
  <si>
    <t>CYSY 2x1,5 - kabel napájecí</t>
  </si>
  <si>
    <t>R124.01.24</t>
  </si>
  <si>
    <t>SYKFY 2x2x0,5 - kabel sdělovací</t>
  </si>
  <si>
    <t>R124.01.25</t>
  </si>
  <si>
    <t>SYKFY 3x2x0,5 - kabel sdělovací</t>
  </si>
  <si>
    <t>R124.01.26</t>
  </si>
  <si>
    <t>J-Y(st)Y 4x2x0.8 - kabel sdělovací</t>
  </si>
  <si>
    <t>R124.01.27</t>
  </si>
  <si>
    <t>Optický kabel 09/125um, 4 vl., LSOH, se zvýšenou ochranou proti hlodavcům</t>
  </si>
  <si>
    <t>460520172</t>
  </si>
  <si>
    <t>Montáž trubek ochranných uložených volně do rýhy plastových ohebných, vnitřního průměru přes 32 do 50 mm</t>
  </si>
  <si>
    <t>R124.01.28</t>
  </si>
  <si>
    <t>Dvouplášťová chránička kabelu průměru 40mm</t>
  </si>
  <si>
    <t>R124.01.29</t>
  </si>
  <si>
    <t>Spojka dvouplášťové chráničky průměru 40mm</t>
  </si>
  <si>
    <t>R124.01.30</t>
  </si>
  <si>
    <t>Těsnící kroužek dvouplášťové chráničky průměru 40mm</t>
  </si>
  <si>
    <t>R124.01.31</t>
  </si>
  <si>
    <t>HDPE40 - chránička tuhá</t>
  </si>
  <si>
    <t>R124.01.32</t>
  </si>
  <si>
    <t>R124.01.33</t>
  </si>
  <si>
    <t>Elektroinstalační tuhá trubka 32mm, samozhášivá, nízká mechanická odolnost, vč. příchytek a tvarovek</t>
  </si>
  <si>
    <t>R124.01.34</t>
  </si>
  <si>
    <t>742220401</t>
  </si>
  <si>
    <t>Nastavení a oživení PZTS programování základních parametrů ústředny</t>
  </si>
  <si>
    <t>742220402</t>
  </si>
  <si>
    <t>Nastavení a oživení PZTS programování systému na jeden detektor</t>
  </si>
  <si>
    <t>742220411</t>
  </si>
  <si>
    <t>Nastavení a oživení PZTS oživení systému na jeden detektor</t>
  </si>
  <si>
    <t>742220511</t>
  </si>
  <si>
    <t>Zkoušky a revize PZTS revize výchozí systému PZTS</t>
  </si>
  <si>
    <t>R124.01.35</t>
  </si>
  <si>
    <t>Kompletní programování systému PZTS</t>
  </si>
  <si>
    <t>742240022</t>
  </si>
  <si>
    <t>Montáž elekronické kontroly vstupu přístupového softwaru k dodanému HW, multilicence</t>
  </si>
  <si>
    <t>R124.01.36</t>
  </si>
  <si>
    <t>Software pro uživatelskou správu systému PZTS, pro OS Windows 7 a 10, zadávání nových karet či uživatelů, vyhodnocování historie událostí v objektu, provádění o</t>
  </si>
  <si>
    <t>Software pro uživatelskou správu systému PZTS, pro OS Windows 7 a 10, zadávání nových karet či uživatelů, vyhodnocování historie událostí v objektu, provádění obsluhy, síťová verze, komunikace s ústřednou přes TCP/IP</t>
  </si>
  <si>
    <t>742240023</t>
  </si>
  <si>
    <t>Montáž elekronické kontroly vstupu nastavení PC, 10/100 dle doporučení výrobce SW, monitor 19", klávesnice, myš</t>
  </si>
  <si>
    <t>742240007</t>
  </si>
  <si>
    <t>Montáž elekronické kontroly vstupu ovládacího scriptu</t>
  </si>
  <si>
    <t>R124.01.37</t>
  </si>
  <si>
    <t>Úprava integrace PZTS do DDTS</t>
  </si>
  <si>
    <t>R124.01.38</t>
  </si>
  <si>
    <t>R124.01.39</t>
  </si>
  <si>
    <t>R124.01.40</t>
  </si>
  <si>
    <t>Přesun hmot pro jednotný čas v objektech do 6 m</t>
  </si>
  <si>
    <t xml:space="preserve">  99-02-59</t>
  </si>
  <si>
    <t>D.1.2.5 - Úprava dálková – přeložka hybridního kabelu</t>
  </si>
  <si>
    <t>99-02-59</t>
  </si>
  <si>
    <t>125.01</t>
  </si>
  <si>
    <t>Přeložka kabelu THK</t>
  </si>
  <si>
    <t>R125.01.01</t>
  </si>
  <si>
    <t>R125.01.02</t>
  </si>
  <si>
    <t>Optické kabely Spojky a příslušenství pro optické sítě Ostatní HDC 3000 - Konektorový modul, včetně 12x adaptérů a pigtailů, plně osazen</t>
  </si>
  <si>
    <t>R125.01.03</t>
  </si>
  <si>
    <t>R125.01.04</t>
  </si>
  <si>
    <t>R125.01.05</t>
  </si>
  <si>
    <t>R125.01.06</t>
  </si>
  <si>
    <t>Zatažení hybridního kabelu do ochranné HDPE trubky (60m trasy + 30m rezervy)</t>
  </si>
  <si>
    <t>R125.01.07</t>
  </si>
  <si>
    <t>R125.01.08</t>
  </si>
  <si>
    <t>Uložení HDPE trubky pro hybridní optický kabel do kabelového žlabu</t>
  </si>
  <si>
    <t>R125.01.09</t>
  </si>
  <si>
    <t>R125.01.10</t>
  </si>
  <si>
    <t>R125.01.11</t>
  </si>
  <si>
    <t>R125.01.12</t>
  </si>
  <si>
    <t>Montáž spojky opravné půlené spojky na HDPE - (průchodky pro THK po jeho svinutí)</t>
  </si>
  <si>
    <t>R125.01.13</t>
  </si>
  <si>
    <t>Trasy kabelového vedení Kabelové komory Kabelová komora (cca 1000 x 780 x 350 mm)</t>
  </si>
  <si>
    <t>R125.01.14</t>
  </si>
  <si>
    <t>Montáž plastové komory pro spojkování hybridního kabelu</t>
  </si>
  <si>
    <t>R125.01.15</t>
  </si>
  <si>
    <t>Demontáž plastové komory pro spojkování hybridniho kabelu</t>
  </si>
  <si>
    <t>R125.01.16</t>
  </si>
  <si>
    <t>Demontáž trubek HDPE z výkopu (ze stávající trasy)</t>
  </si>
  <si>
    <t>R125.01.17</t>
  </si>
  <si>
    <t>Demontáž ukončení optických vláken v optickém rozvaděči pro 12 vláken</t>
  </si>
  <si>
    <t>R125.01.18</t>
  </si>
  <si>
    <t>R125.01.19</t>
  </si>
  <si>
    <t>R125.01.20</t>
  </si>
  <si>
    <t>Optimalizace provozu převedení provozu v optickém kabelu</t>
  </si>
  <si>
    <t>VLÁKNO</t>
  </si>
  <si>
    <t>R125.01.21</t>
  </si>
  <si>
    <t>R125.01.22</t>
  </si>
  <si>
    <t>R125.01.23</t>
  </si>
  <si>
    <t>R125.01.24</t>
  </si>
  <si>
    <t>Demontáž kabelu uloženého na roštu (ve VB) - svinutí</t>
  </si>
  <si>
    <t>R125.01.25</t>
  </si>
  <si>
    <t>R125.01.26</t>
  </si>
  <si>
    <t>R125.01.27</t>
  </si>
  <si>
    <t>R125.01.28</t>
  </si>
  <si>
    <t>R125.01.29</t>
  </si>
  <si>
    <t>Slaboproudé rozvody, kabely pro přívod a vnitřní instalaci Spojky metalických kabelů a příslušenství Stlačné konektory scotchlok Stlačné konektory (0,4-0,9mm)</t>
  </si>
  <si>
    <t>R125.01.30</t>
  </si>
  <si>
    <t>Venkovní vedení kabelová - metalické sítě Plněné 4x0,8 THK TCEKFLE 5XN0,8+12vl.SM</t>
  </si>
  <si>
    <t>R125.01.31</t>
  </si>
  <si>
    <t>Slaboproudé rozvody, kabely pro přívod a vnitřní instalaci Spojky metalických kabelů a příslušenství Teplem smrštitelná zesílená spojka pro netlakované kabely Teplem smrštitelná koncovka na kabelu THK TCEKFLE 5XN0,8+12vl.SM</t>
  </si>
  <si>
    <t>R125.01.32</t>
  </si>
  <si>
    <t>R125.01.33</t>
  </si>
  <si>
    <t>Přeměření izolačního stavu kabelu úložného do 20 žil</t>
  </si>
  <si>
    <t>R125.01.34</t>
  </si>
  <si>
    <t>R125.01.35</t>
  </si>
  <si>
    <t>R125.01.36</t>
  </si>
  <si>
    <t>R125.01.37</t>
  </si>
  <si>
    <t>R125.01.38</t>
  </si>
  <si>
    <t>Montáž formy pro kabel TCEKE, TCEKES přes délku 0,5 m 5XN - odstranění pláště na jednom konci kabelu, odstranění izolace z konců žil na svorkovnici, zhotovení v</t>
  </si>
  <si>
    <t>Montáž formy pro kabel TCEKE, TCEKES přes délku 0,5 m 5XN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</si>
  <si>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R125.01.39</t>
  </si>
  <si>
    <t>R125.01.40</t>
  </si>
  <si>
    <t>R125.01.41</t>
  </si>
  <si>
    <t>Forma kabelová, drátová a doplňky vnitřní instalace zářezové svorkovnice Magazín přepěťové ochrany pro zářezovou svorkovnici</t>
  </si>
  <si>
    <t>R125.01.42</t>
  </si>
  <si>
    <t>R125.01.43</t>
  </si>
  <si>
    <t>R125.01.44</t>
  </si>
  <si>
    <t>R125.01.45</t>
  </si>
  <si>
    <t>125.02</t>
  </si>
  <si>
    <t>R125.02.01</t>
  </si>
  <si>
    <t>Hloubení jám nebo rýh do š.2m nepažené i pažené, tř.II (rýha 0,8x0,35x60,0m, jáma pro komoru 1,0x1,0x0,8)</t>
  </si>
  <si>
    <t>R125.02.02</t>
  </si>
  <si>
    <t>Zásyp jám nebo rýh do zeminou se zhutněním (rýha 0,8x0,35x60,0m, jáma pro komoru 1,0x1,0x0,8m)</t>
  </si>
  <si>
    <t>R125.02.03</t>
  </si>
  <si>
    <t>R125.02.04</t>
  </si>
  <si>
    <t>R125.02.05</t>
  </si>
  <si>
    <t>R125.02.06</t>
  </si>
  <si>
    <t>R125.02.07</t>
  </si>
  <si>
    <t xml:space="preserve">  99-02-69</t>
  </si>
  <si>
    <t>D.1.2.6 - Informační systém (Rozhlas, JČ, infosystém)</t>
  </si>
  <si>
    <t>99-02-69</t>
  </si>
  <si>
    <t>126.01</t>
  </si>
  <si>
    <t>Jednotný čas</t>
  </si>
  <si>
    <t>742340003</t>
  </si>
  <si>
    <t>Montáž jednotného času hodin hlavních jednotného času</t>
  </si>
  <si>
    <t>742340011</t>
  </si>
  <si>
    <t>Montáž jednotného času přijímače synchronizovaného signálu</t>
  </si>
  <si>
    <t>R126.01.01</t>
  </si>
  <si>
    <t>Hlavní hodiny pro řízení podružných hodin polarizovanými minutovými, půlminutovými nebo sekundovými impulsy v klimaticky náročných podmínkách, dodávka vč. DCF p</t>
  </si>
  <si>
    <t>Hlavní hodiny pro řízení podružných hodin polarizovanými minutovými, půlminutovými nebo sekundovými impulsy v klimaticky náročných podmínkách, dodávka vč. DCF přijímače, řízení chodu hodin přijímačem DCF, napěťová a proudová kontrola linky mikroprocesorem, nastavitelná šířka impulsu od 0,4 do 3,5 s, optimalizované dobíhání urychlující nastavení podružných hodin, automatický přechod letní zimní čas, automatické nastavení času a data</t>
  </si>
  <si>
    <t>R126.01.02</t>
  </si>
  <si>
    <t>Montáž soumrakového spínače</t>
  </si>
  <si>
    <t>R126.01.03</t>
  </si>
  <si>
    <t>Soumrakový spínač do hodin na fasádě, nastavitelná úroveň osvětlení, 1x výstupní kontakt, napájení 230VAC</t>
  </si>
  <si>
    <t>742340002</t>
  </si>
  <si>
    <t>Montáž jednotného času hodin nástěnných</t>
  </si>
  <si>
    <t>R126.01.04</t>
  </si>
  <si>
    <t>CYKY 2x2,5 - kabel napájecí</t>
  </si>
  <si>
    <t>R126.01.05</t>
  </si>
  <si>
    <t>Elektroinstalační ohebná trubka 32mm, samozhášivá, nízká mechanická odolnost</t>
  </si>
  <si>
    <t>R126.01.06</t>
  </si>
  <si>
    <t>R126.01.07</t>
  </si>
  <si>
    <t>R126.01.08</t>
  </si>
  <si>
    <t>R126.01.09</t>
  </si>
  <si>
    <t>R126.01.10</t>
  </si>
  <si>
    <t>R126.01.11</t>
  </si>
  <si>
    <t>126.02</t>
  </si>
  <si>
    <t>Rozhlas</t>
  </si>
  <si>
    <t>R126.02.01</t>
  </si>
  <si>
    <t>Montáž ústředny rozhlasu</t>
  </si>
  <si>
    <t>742410201</t>
  </si>
  <si>
    <t>Montáž rozhlasu nastavení a oživení ústředny rozhlasu a naprogramování</t>
  </si>
  <si>
    <t>R126.02.02</t>
  </si>
  <si>
    <t>Rozhlasová ústředna, plně dálkově ovladatelná a dohledovatelná, výstupní výkon do 100V rozvodu 300W, integrovaný vstup VoIP pro přímé připojení do  digitální in</t>
  </si>
  <si>
    <t>Rozhlasová ústředna, plně dálkově ovladatelná a dohledovatelná, výstupní výkon do 100V rozvodu 300W, integrovaný vstup VoIP pro přímé připojení do  digitální infrastruktury, 6 výstupních smyček se samostatnou indikací  proběhlého hlášení, komunikace a ovládání pomoci standardních  protokolů (HTML, SNMP, NTP, SYSLOG), možnost přímého propojení se systémem automatických hlášení, 19“ modul výšky 3U, napájecí napětí 230 V ±10 %, 50 Hz, max. 8 A, LAN (ethernet) – 2× RJ45, mikrofonní vstup, linkový vstup a výstup pro analogové nahrávání</t>
  </si>
  <si>
    <t>R126.02.03</t>
  </si>
  <si>
    <t>Propojovací kabel pro linkové propojení se stávající ústřednou DCom</t>
  </si>
  <si>
    <t>742410064</t>
  </si>
  <si>
    <t>Montáž rozhlasu reproduktoru směrového</t>
  </si>
  <si>
    <t>R126.02.04</t>
  </si>
  <si>
    <t>Tlakový reproduktor 15W @ 100V, citlivost 113dB @ 1W/1m, IP66, volba výkonů, ocelová konzola s nasměrováním</t>
  </si>
  <si>
    <t>R126.02.05</t>
  </si>
  <si>
    <t>Montáž zásuvky do stávajícího napájecího panelu v 19" rozvaděči 02_03</t>
  </si>
  <si>
    <t>R126.02.06</t>
  </si>
  <si>
    <t>Zásuvka 230V do stávajícího napájecího panelu</t>
  </si>
  <si>
    <t>R126.02.07</t>
  </si>
  <si>
    <t>R126.02.08</t>
  </si>
  <si>
    <t>R126.02.09</t>
  </si>
  <si>
    <t>R126.02.10</t>
  </si>
  <si>
    <t>R126.02.11</t>
  </si>
  <si>
    <t>R126.02.12</t>
  </si>
  <si>
    <t>R126.02.13</t>
  </si>
  <si>
    <t>R126.02.14</t>
  </si>
  <si>
    <t>Přesun hmot pro rozhlas v objektech do 6 m</t>
  </si>
  <si>
    <t>303</t>
  </si>
  <si>
    <t>Informační systém</t>
  </si>
  <si>
    <t>R303IS01</t>
  </si>
  <si>
    <t>Hodiny exteriérové</t>
  </si>
  <si>
    <t>1.NP - naproti automatům 2=2.000 [A] 
Celkem: 2=2.000 [B]</t>
  </si>
  <si>
    <t>Podrobná specifikace viz. 99-02-69 - D.1.2.6 - 2. 303 Výpis prvků informačního systému - prvek IS-01</t>
  </si>
  <si>
    <t>R303IS02</t>
  </si>
  <si>
    <t>Odjezdový monitor</t>
  </si>
  <si>
    <t>1.NP - m. č. OP15 1=1.000 [A] 
Celkem: 1=1.000 [B]</t>
  </si>
  <si>
    <t>Podrobná specifikace viz. 99-02-69 - D.1.2.6 - 2. 303 Výpis prvků informačního systému - prvek IS-02</t>
  </si>
  <si>
    <t>R303001</t>
  </si>
  <si>
    <t>Přesun hmot pro informační systém</t>
  </si>
  <si>
    <t>D.2.1</t>
  </si>
  <si>
    <t>Inženýrské objekty</t>
  </si>
  <si>
    <t xml:space="preserve">  SO 99-31-99</t>
  </si>
  <si>
    <t>D.2.1.6 - Likvidace dešťových vod</t>
  </si>
  <si>
    <t>SO 99-31-99</t>
  </si>
  <si>
    <t>Zemní práce</t>
  </si>
  <si>
    <t>131151202</t>
  </si>
  <si>
    <t>Hloubení zapažených jam a zářezů strojně s urovnáním dna do předepsaného profilu a spádu v hornině třídy těžitelnosti I skupiny 1 a 2 přes 20 do 50 m3</t>
  </si>
  <si>
    <t>3.40*2.20*3.50=26.180 [A] 
Celkem: 26.18=26.180 [B]</t>
  </si>
  <si>
    <t>132251101</t>
  </si>
  <si>
    <t>Hloubení nezapažených rýh šířky do 800 mm strojně s urovnáním dna do předepsaného profilu a spádu v hornině třídy těžitelnosti I skupiny 3 do 20 m3</t>
  </si>
  <si>
    <t>0.90*1.00*3.00=2.700 [A] 
Celkem: 2.7=2.700 [B]</t>
  </si>
  <si>
    <t>132254203</t>
  </si>
  <si>
    <t>Hloubení zapažených rýh šířky přes 800 do 2 000 mm strojně s urovnáním dna do předepsaného profilu a spádu v hornině třídy těžitelnosti I skupiny 3 přes 50 do 1</t>
  </si>
  <si>
    <t>Hloubení zapažených rýh šířky přes 800 do 2 000 mm strojně s urovnáním dna do předepsaného profilu a spádu v hornině třídy těžitelnosti I skupiny 3 přes 50 do 100 m3</t>
  </si>
  <si>
    <t>(3.10*26.95)/2*1.20=50.127 [A] 
(2.95*8.80)/2*1.20=15.576 [B] 
(2.80*8.80)/2*1.20=14.784 [C] 
(1.31+0.94)*11.70/2*1.20=15.795 [D] 
Celkem: 50.127+15.576+14.784+15.795=96.282 [E]</t>
  </si>
  <si>
    <t>151101101</t>
  </si>
  <si>
    <t>Zřízení pažení a rozepření stěn rýh pro podzemní vedení příložné pro jakoukoliv mezerovitost, hloubky do 2 m</t>
  </si>
  <si>
    <t>3.10*26.95=83.545 [A] 
2.95*8.80=25.960 [B] 
2.80*8.80=24.640 [C] 
Celkem: 83.545+25.96+24.64=134.145 [D]</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</si>
  <si>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</si>
  <si>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</si>
  <si>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</si>
  <si>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</si>
  <si>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151101411</t>
  </si>
  <si>
    <t>Odstranění vzepření stěn výkopů s uložením materiálu na vzdálenost do 3 m od kraje výkopu při pažení příložném, hloubky do 4 m</t>
  </si>
  <si>
    <t>151102201</t>
  </si>
  <si>
    <t>Zřízení pažení stěn výkopu bez rozepření nebo vzepření při překopech inženýrských sítí plochy do 30 m2 příložné, hloubky do 4 m</t>
  </si>
  <si>
    <t>(3.40*2+2.20*2)*3.5=39.200 [A] 
Celkem: 39.2=39.200 [B]</t>
  </si>
  <si>
    <t>151102211</t>
  </si>
  <si>
    <t>Odstranění pažení stěn výkopu bez rozepření nebo vzepření při překopech inženýrských sítí plochy do 30 m2 s uložením pažin na vzdálenost do 3 m od okraje výkopu</t>
  </si>
  <si>
    <t>Odstranění pažení stěn výkopu bez rozepření nebo vzepření při překopech inženýrských sítí plochy do 30 m2 s uložením pažin na vzdálenost do 3 m od okraje výkopu příložné, hloubky do 4 m</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</si>
  <si>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</si>
  <si>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</si>
  <si>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</si>
  <si>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5.346+19.611+11.616+6.394+4.84+5.616=53.423 [A] 
Celkem: 53.423=53.423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</si>
  <si>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</si>
  <si>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</si>
  <si>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53.423*5=267.115 [A] 
Celkem: 267.115=267.115 [B]</t>
  </si>
  <si>
    <t>174151101</t>
  </si>
  <si>
    <t>Zásyp sypaninou z jakékoliv horniny strojně s uložením výkopku ve vrstvách se zhutněním jam, šachet, rýh nebo kolem objektů v těchto vykopávkách</t>
  </si>
  <si>
    <t>0.10*1.20*26.95=3.234 [A] 
0.10*1.20*17.60=2.112 [B] 
(26.18++2.70+80.487+10.179)-(5.346+19.611+11.616+6.394)= 
Celkem: 3.234+2.112+76.579=81.925 [D]</t>
  </si>
  <si>
    <t>58333651</t>
  </si>
  <si>
    <t>kamenivo těžené hrubé frakce 8/16</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</si>
  <si>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</si>
  <si>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</si>
  <si>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</si>
  <si>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0.35*1.20*26.95=11.319 [A] 
0.35*1.20*17.60=7.392 [B] 
0.30*1.00*3.00=0.900 [C] 
0.30*1.20*11.70=4.212 [D] 
Celkem: 11.319+7.392+0.9+4.212=23.823 [E]</t>
  </si>
  <si>
    <t>58337310</t>
  </si>
  <si>
    <t>štěrkopísek frakce 0/4</t>
  </si>
  <si>
    <t>11.912*2 Přepočtené koeficientem množství=23.824 [A]</t>
  </si>
  <si>
    <t>175151201</t>
  </si>
  <si>
    <t>Obsypání objektů nad přilehlým původním terénem strojně sypaninou z vhodných hornin třídy těžitelnosti I a II, skupiny 1 až 4 nebo materiálem uloženým ve vzdále</t>
  </si>
  <si>
    <t>Obsypání objektů nad přilehlým původním terénem strojně sypaninou z vhodných hornin třídy těžitelnosti I a II, skupiny 1 až 4 nebo materiálem uloženým ve vzdálenosti do 3 m od vnějšího kraje objektu pro jakoukoliv míru zhutnění bez prohození sypaniny</t>
  </si>
  <si>
    <t>3.40*0.60*2.20*2=8.976 [A] 
1.00*0.60*2.20*2=2.640 [B] 
Celkem: 8.976+2.64=11.616 [C]</t>
  </si>
  <si>
    <t>Svislé a kompletní konstrukce</t>
  </si>
  <si>
    <t>382411113R</t>
  </si>
  <si>
    <t>Zemní nádrž z polyetylenu PE na dešťovou a splaškovou vodu univerzální samonosná pro běžné zatížení, objemu 3400 l, vstupní komín, poklop tř. zatížení B125</t>
  </si>
  <si>
    <t>Vodorovné konstrukce</t>
  </si>
  <si>
    <t>451572111</t>
  </si>
  <si>
    <t>Lože pod potrubí, stoky a drobné objekty v otevřeném výkopu z kameniva drobného těženého 0 až 4 mm</t>
  </si>
  <si>
    <t>0.10*1.20*26.95=3.234 [A] 
0.10*1.20*17.60=2.112 [B] 
0.10*1.00*3.00=0.300 [C] 
3.40*2.20*0.10=0.748 [D] 
0.10*1.20*11.70=1.404 [E] 
Celkem: 3.234+2.112+0.3+0.748+1.404=7.798 [F]</t>
  </si>
  <si>
    <t>722</t>
  </si>
  <si>
    <t>Zdravotechnika - vnitřní vodovod</t>
  </si>
  <si>
    <t>722130234</t>
  </si>
  <si>
    <t>Potrubí z ocelových trubek pozinkovaných závitových svařovaných běžných DN 32</t>
  </si>
  <si>
    <t>722231075</t>
  </si>
  <si>
    <t>Armatury se dvěma závity ventily zpětné mosazné PN 10 do 110°C G 5/4"</t>
  </si>
  <si>
    <t>722232046</t>
  </si>
  <si>
    <t>Armatury se dvěma závity kulové kohouty PN 42 do 185 °C přímé vnitřní závit G 5/4"</t>
  </si>
  <si>
    <t>724</t>
  </si>
  <si>
    <t>Zdravotechnika - strojní vybavení</t>
  </si>
  <si>
    <t>724149102R</t>
  </si>
  <si>
    <t>Čerpadla vodovodní strojní bez potrubí montáž čerpadel ponorných bez potrubí a příslušenství</t>
  </si>
  <si>
    <t>RR</t>
  </si>
  <si>
    <t>Ponorné čerpadlo z ušlechtilé oceli, 230V, 1.1kW, Q=2,5 l/s, H=7.00m</t>
  </si>
  <si>
    <t>RR1</t>
  </si>
  <si>
    <t>Ovládácí automatika pro dvě čerpadla (jedno provozní, druhé havarijní, spíná při dosažení havarijní hladiny), spínání dvěma dvojicemi plováků plus jeden havarij</t>
  </si>
  <si>
    <t>Ovládácí automatika pro dvě čerpadla (jedno provozní, druhé havarijní, spíná při dosažení havarijní hladiny), spínání dvěma dvojicemi plováků plus jeden havarijní signalizace</t>
  </si>
  <si>
    <t>RR2</t>
  </si>
  <si>
    <t>Plovákový spínač s volným koncem kabelu 20m</t>
  </si>
  <si>
    <t>Trubní vedení</t>
  </si>
  <si>
    <t>871181141</t>
  </si>
  <si>
    <t>Montáž vodovodního potrubí z plastů v otevřeném výkopu z polyetylenu PE 100 svařovaných na tupo SDR 11/PN16 D 50 x 4,6 mm</t>
  </si>
  <si>
    <t>28613112</t>
  </si>
  <si>
    <t>trubka vodovodní PE100 PN 16 SDR11 50x4,6mm</t>
  </si>
  <si>
    <t>8*1.015 Přepočtené koeficientem množství=8.120 [A]</t>
  </si>
  <si>
    <t>871260310</t>
  </si>
  <si>
    <t>Montáž kanalizačního potrubí z plastů z polypropylenu PP hladkého plnostěnného SN 10 DN 100</t>
  </si>
  <si>
    <t>28617001</t>
  </si>
  <si>
    <t>trubka kanalizační PP plnostěnná třívrstvá DN 100x1000mm SN10</t>
  </si>
  <si>
    <t>4*1.015 Přepočtené koeficientem množství=4.060 [A]</t>
  </si>
  <si>
    <t>871270310</t>
  </si>
  <si>
    <t>Montáž kanalizačního potrubí z plastů z polypropylenu PP hladkého plnostěnného SN 10 DN 125</t>
  </si>
  <si>
    <t>28617002</t>
  </si>
  <si>
    <t>trubka kanalizační PP plnostěnná třívrstvá DN 125x1000mm SN10</t>
  </si>
  <si>
    <t>41*1.015 Přepočtené koeficientem množství=41.615 [A]</t>
  </si>
  <si>
    <t>871310310</t>
  </si>
  <si>
    <t>Montáž kanalizačního potrubí z plastů z polypropylenu PP hladkého plnostěnného SN 10 DN 150</t>
  </si>
  <si>
    <t>28617003</t>
  </si>
  <si>
    <t>trubka kanalizační PP plnostěnná třívrstvá DN 150x1000mm SN10</t>
  </si>
  <si>
    <t>22*1.015 Přepočtené koeficientem množství=22.330 [A]</t>
  </si>
  <si>
    <t>877270310</t>
  </si>
  <si>
    <t>Montáž tvarovek na kanalizačním plastovém potrubí z polypropylenu PP hladkého plnostěnného kolen DN 125</t>
  </si>
  <si>
    <t>28617181</t>
  </si>
  <si>
    <t>koleno kanalizační PP SN16 45° DN 125</t>
  </si>
  <si>
    <t>877270320</t>
  </si>
  <si>
    <t>Montáž tvarovek na kanalizačním plastovém potrubí z polypropylenu PP hladkého plnostěnného odboček DN 125</t>
  </si>
  <si>
    <t>28617202</t>
  </si>
  <si>
    <t>odbočka kanalizační PP SN16 45° DN 125/125</t>
  </si>
  <si>
    <t>877310320</t>
  </si>
  <si>
    <t>Montáž tvarovek na kanalizačním plastovém potrubí z polypropylenu PP hladkého plnostěnného odboček DN 150</t>
  </si>
  <si>
    <t>28617205</t>
  </si>
  <si>
    <t>odbočka kanalizační PP SN16 45° DN 150/150</t>
  </si>
  <si>
    <t>894812312</t>
  </si>
  <si>
    <t>Revizní a čistící šachta z polypropylenu PP pro hladké trouby DN 600 šachtové dno (DN šachty / DN trubního vedení) DN 600/160 průtočné 30°,60°,90°</t>
  </si>
  <si>
    <t>894812332</t>
  </si>
  <si>
    <t>Revizní a čistící šachta z polypropylenu PP pro hladké trouby DN 600 roura šachtová korugovaná, světlé hloubky 2 000 mm</t>
  </si>
  <si>
    <t>894812339</t>
  </si>
  <si>
    <t>Revizní a čistící šachta z polypropylenu PP pro hladké trouby DN 600 Příplatek k cenám 2331 - 2334 za uříznutí šachtové roury</t>
  </si>
  <si>
    <t>894812354</t>
  </si>
  <si>
    <t>Revizní a čistící šachta z polypropylenu PP pro hladké trouby DN 600 poklop (mříž) litinový pro třídu zatížení A15 s plastovým konusem</t>
  </si>
  <si>
    <t>Ostatní konstrukce a práce, bourání</t>
  </si>
  <si>
    <t>935113111</t>
  </si>
  <si>
    <t>Osazení odvodňovacího žlabu s krycím roštem polymerbetonového šířky do 200 mm</t>
  </si>
  <si>
    <t>35+11=46.000 [A] 
Celkem: 46=46.000 [B]</t>
  </si>
  <si>
    <t>59227007</t>
  </si>
  <si>
    <t>žlab odvodňovací z polymerbetonu se spádem dna 0,5% 130x160/165mm</t>
  </si>
  <si>
    <t>935923216</t>
  </si>
  <si>
    <t>Osazení odvodňovacího žlabu s krycím roštem vpusti pro žlab šířky do 200 mm</t>
  </si>
  <si>
    <t>59223074</t>
  </si>
  <si>
    <t>vpusť polymerbetonová s integrovaným těsněním 500x130x380</t>
  </si>
  <si>
    <t>998</t>
  </si>
  <si>
    <t>Přesun hmot</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</si>
  <si>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</si>
  <si>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</si>
  <si>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</si>
  <si>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998276129</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</si>
  <si>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</si>
  <si>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za každých dalších i započatých 5000 m</t>
  </si>
  <si>
    <t xml:space="preserve">  SO 99-52-99</t>
  </si>
  <si>
    <t>D.2.1.8 - Zpevněné plochy</t>
  </si>
  <si>
    <t>SO 99-52-99</t>
  </si>
  <si>
    <t>113106271</t>
  </si>
  <si>
    <t>Rozebrání dlažeb vozovek a ploch s přemístěním hmot na skládku na vzdálenost do 3 m nebo s naložením na dopravní prostředek, s jakoukoliv výplní spár strojně pl</t>
  </si>
  <si>
    <t>Rozebrání dlažeb vozovek a ploch s přemístěním hmot na skládku na vzdálenost do 3 m nebo s naložením na dopravní prostředek, s jakoukoliv výplní spár strojně plochy jednotlivě přes 50 m2 do 200 m2 ze zámkové dlažby s ložem z kameniva</t>
  </si>
  <si>
    <t>160.98=160.980 [A]</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</si>
  <si>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</si>
  <si>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</si>
  <si>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</si>
  <si>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160.98+279=439.980 [A]</t>
  </si>
  <si>
    <t>113107231</t>
  </si>
  <si>
    <t>Odstranění podkladů nebo krytů strojně plochy jednotlivě přes 200 m2 s přemístěním hmot na skládku na vzdálenost do 20 m nebo s naložením na dopravní prostředek z betonu prostého, o tl. vrstvy přes 100 do 150 mm</t>
  </si>
  <si>
    <t>279=279.000 [A]</t>
  </si>
  <si>
    <t>113107242</t>
  </si>
  <si>
    <t>Odstranění podkladů nebo krytů strojně plochy jednotlivě přes 200 m2 s přemístěním hmot na skládku na vzdálenost do 20 m nebo s naložením na dopravní prostředek živičných, o tl. vrstvy přes 50 do 100 mm</t>
  </si>
  <si>
    <t>113202111</t>
  </si>
  <si>
    <t>Vytrhání obrub s vybouráním lože, s přemístěním hmot na skládku na vzdálenost do 3 m nebo s naložením na dopravní prostředek z krajníků nebo obrubníků stojatých</t>
  </si>
  <si>
    <t>50=50.000 [A]</t>
  </si>
  <si>
    <t>171152501</t>
  </si>
  <si>
    <t>Zhutnění podloží pod násypy z rostlé horniny třídy těžitelnosti I a II, skupiny 1 až 4 z hornin soudružných a nesoudržných</t>
  </si>
  <si>
    <t>47.042+149.066+56.25+127.059=379.417 [A]</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</si>
  <si>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</si>
  <si>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</si>
  <si>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</si>
  <si>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181951112</t>
  </si>
  <si>
    <t>Úprava pláně vyrovnáním výškových rozdílů strojně v hornině třídy těžitelnosti I, skupiny 1 až 3 se zhutněním</t>
  </si>
  <si>
    <t>Zakládání</t>
  </si>
  <si>
    <t>275313711</t>
  </si>
  <si>
    <t>Základy z betonu prostého patky a bloky z betonu kamenem neprokládaného tř. C 20/25</t>
  </si>
  <si>
    <t>0.5*0.5*1=0.250 [A]</t>
  </si>
  <si>
    <t>275351121</t>
  </si>
  <si>
    <t>Bednění základů patek zřízení</t>
  </si>
  <si>
    <t>275351122</t>
  </si>
  <si>
    <t>Bednění základů patek odstranění</t>
  </si>
  <si>
    <t>Komunikace pozemní</t>
  </si>
  <si>
    <t>564730101</t>
  </si>
  <si>
    <t>Podklad nebo kryt z kameniva hrubého drceného vel. 16-32 mm s rozprostřením a zhutněním plochy jednotlivě do 100 m2, po zhutnění tl. 100 mm</t>
  </si>
  <si>
    <t>56.25=56.250 [A]</t>
  </si>
  <si>
    <t>564750011</t>
  </si>
  <si>
    <t>Podklad nebo kryt z kameniva hrubého drceného vel. 8-16 mm s rozprostřením a zhutněním plochy přes 100 m2, po zhutnění tl. 150 mm</t>
  </si>
  <si>
    <t>149.066+56.25=205.316 [A]</t>
  </si>
  <si>
    <t>564760011</t>
  </si>
  <si>
    <t>Podklad nebo kryt z kameniva hrubého drceného vel. 8-16 mm s rozprostřením a zhutněním plochy přes 100 m2, po zhutnění tl. 200 mm</t>
  </si>
  <si>
    <t>47.042+127.059=174.101 [A]</t>
  </si>
  <si>
    <t>564760111</t>
  </si>
  <si>
    <t>Podklad nebo kryt z kameniva hrubého drceného vel. 16-32 mm s rozprostřením a zhutněním plochy přes 100 m2, po zhutnění tl. 200 mm</t>
  </si>
  <si>
    <t>149.066=149.066 [A]</t>
  </si>
  <si>
    <t>564750104</t>
  </si>
  <si>
    <t>Podklad nebo kryt z kameniva hrubého drceného vel. 16-32 mm s rozprostřením a zhutněním plochy jednotlivě do 100 m2, po zhutnění tl. 180 mm</t>
  </si>
  <si>
    <t>564861011</t>
  </si>
  <si>
    <t>Podklad ze štěrkodrti ŠD s rozprostřením a zhutněním plochy jednotlivě do 100 m2, po zhutnění tl. 200 mm</t>
  </si>
  <si>
    <t>27.35=27.350 [A]</t>
  </si>
  <si>
    <t>578143113</t>
  </si>
  <si>
    <t>Litý asfalt MA 11 (LAS) s rozprostřením z nemodifikovaného asfaltu v pruhu šířky do 3 m tl. 40 mm</t>
  </si>
  <si>
    <t>279*2=558.000 [A]</t>
  </si>
  <si>
    <t>596211113</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</si>
  <si>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</si>
  <si>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</si>
  <si>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47.042+149.066+127.059+39.81=362.977 [A]</t>
  </si>
  <si>
    <t>59245021</t>
  </si>
  <si>
    <t>dlažba tvar čtverec betonová 200x200x60mm přírodní</t>
  </si>
  <si>
    <t>47.042+149.066+127.059=323.167 [A] 
323.167 * 1.01Koeficient množství=326.399 [B]</t>
  </si>
  <si>
    <t>59245006</t>
  </si>
  <si>
    <t>dlažba tvar obdélník betonová pro nevidomé 200x100x60mm barevná</t>
  </si>
  <si>
    <t>39.81=39.810 [A] 
39.81 * 1.01Koeficient množství=40.208 [B]</t>
  </si>
  <si>
    <t>596211211</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</si>
  <si>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50 do 100 m2</t>
  </si>
  <si>
    <t>59245030</t>
  </si>
  <si>
    <t>dlažba tvar čtverec betonová 200x200x80mm přírodní</t>
  </si>
  <si>
    <t>914111111</t>
  </si>
  <si>
    <t>Montáž svislé dopravní značky základní velikosti do 1 m2 objímkami na sloupky nebo konzoly</t>
  </si>
  <si>
    <t>40445625</t>
  </si>
  <si>
    <t>informativní značky provozní IP8, IP9, IP11-IP13 500x700mm</t>
  </si>
  <si>
    <t>dopravní značka IP11a 1=1.000 [A]</t>
  </si>
  <si>
    <t>914511111</t>
  </si>
  <si>
    <t>Montáž sloupku dopravních značek délky do 3,5 m do betonového základu</t>
  </si>
  <si>
    <t>40445230</t>
  </si>
  <si>
    <t>sloupek pro dopravní značku Zn D 70mm v 3,5m</t>
  </si>
  <si>
    <t>40445254</t>
  </si>
  <si>
    <t>víčko plastové na sloupek D 70mm</t>
  </si>
  <si>
    <t>915131111</t>
  </si>
  <si>
    <t>Vodorovné dopravní značení stříkané barvou přechody pro chodce, šipky, symboly bílé základní</t>
  </si>
  <si>
    <t>915621111</t>
  </si>
  <si>
    <t>Předznačení pro vodorovné značení stříkané barvou nebo prováděné z nátěrových hmot plošné šipky, symboly, nápisy</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</si>
  <si>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</si>
  <si>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</si>
  <si>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</si>
  <si>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46.31=46.310 [A]</t>
  </si>
  <si>
    <t>59217031</t>
  </si>
  <si>
    <t>obrubník betonový silniční 1000x150x250mm</t>
  </si>
  <si>
    <t>916331112</t>
  </si>
  <si>
    <t>Osazení zahradního obrubníku betonového s ložem tl. od 50 do 100 mm z betonu prostého tř. C 12/15 s boční opěrou z betonu prostého tř. C 12/15</t>
  </si>
  <si>
    <t>101.29=101.290 [A]</t>
  </si>
  <si>
    <t>59217001</t>
  </si>
  <si>
    <t>obrubník betonový zahradní 1000x50x250mm</t>
  </si>
  <si>
    <t>919726123</t>
  </si>
  <si>
    <t>Geotextilie netkaná pro ochranu, separaci nebo filtraci měrná hmotnost přes 300 do 500 g/m2</t>
  </si>
  <si>
    <t>938908411</t>
  </si>
  <si>
    <t>Čištění vozovek splachováním vodou povrchu podkladu nebo krytu živičného, betonového nebo dlážděného</t>
  </si>
  <si>
    <t>27.35+47.042+149.066+56.25+127.059+39.81=446.577 [A]</t>
  </si>
  <si>
    <t>938909331</t>
  </si>
  <si>
    <t>Čištění vozovek metením bláta, prachu nebo hlinitého nánosu s odklizením na hromady na vzdálenost do 20 m nebo naložením na dopravní prostředek ručně povrchu po</t>
  </si>
  <si>
    <t>Čištění vozovek metením bláta, prachu nebo hlinitého nánosu s odklizením na hromady na vzdálenost do 20 m nebo naložením na dopravní prostředek ručně povrchu podkladu nebo krytu betonového nebo živičného</t>
  </si>
  <si>
    <t>997006002</t>
  </si>
  <si>
    <t>Úprava stavebního odpadu třídění na jednotlivé druhy</t>
  </si>
  <si>
    <t>997006006</t>
  </si>
  <si>
    <t>Úprava stavebního odpadu drcení s dopravou na vzdálenost do 100 m a naložením do drtícího zařízení ze zdiva betonového</t>
  </si>
  <si>
    <t>10.25+90.675+47.489=148.414 [A]</t>
  </si>
  <si>
    <t>193.591=193.591 [A]</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</si>
  <si>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</si>
  <si>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4.466+8.932=13.398 [A]</t>
  </si>
  <si>
    <t>998223011</t>
  </si>
  <si>
    <t>Přesun hmot pro pozemní komunikace s krytem dlážděným dopravní vzdálenost do 200 m jakékoliv délky objektu</t>
  </si>
  <si>
    <t>D.2.2</t>
  </si>
  <si>
    <t>Pozemní stavební objekty a technické vybavení pozemních stavebních objektů</t>
  </si>
  <si>
    <t xml:space="preserve">  SO 99-71-99.01</t>
  </si>
  <si>
    <t>D.2.2.1 - Architektonicko stavební řešení</t>
  </si>
  <si>
    <t>SO 99-71-99.01</t>
  </si>
  <si>
    <t>620.4=620.400 [A]</t>
  </si>
  <si>
    <t>271532212</t>
  </si>
  <si>
    <t>Podsyp pod základové konstrukce se zhutněním a urovnáním povrchu z kameniva hrubého, frakce 16 - 32 mm</t>
  </si>
  <si>
    <t>6.684=6.684 [A]</t>
  </si>
  <si>
    <t>275313511</t>
  </si>
  <si>
    <t>Základy z betonu prostého patky a bloky z betonu kamenem neprokládaného tř. C 12/15</t>
  </si>
  <si>
    <t>0.037=0.037 [A]</t>
  </si>
  <si>
    <t>0.172=0.172 [A]</t>
  </si>
  <si>
    <t>7.42=7.420 [A]</t>
  </si>
  <si>
    <t>405a</t>
  </si>
  <si>
    <t>Ostatní výrobky</t>
  </si>
  <si>
    <t>405aOa03</t>
  </si>
  <si>
    <t>Záchytný systém</t>
  </si>
  <si>
    <t>Poznámka k souboru cen: 1. V ceně jsou zahrnuty náklady na dodávku materiálu včetně montáže. 2. V ceně jsou zahrnuty náklady na veškerý kotvící, upevňovací a pomocný materiál. 
Podrobná specifikace viz. D.2.2.1 - SO 99-71-99.01 - 2.405 - Výpis ostatních prvků - prvek Oa – 03</t>
  </si>
  <si>
    <t>405aOa04</t>
  </si>
  <si>
    <t>Komunikační tlačítko</t>
  </si>
  <si>
    <t>Poznámka k souboru cen: 1. V ceně jsou zahrnuty náklady na dodávku materiálu včetně montáže. 2. V ceně jsou zahrnuty náklady na veškerý kotvící, upevňovací a pomocný materiál. 
Podrobná specifikace viz. D.2.2.1 - SO 99-71-99.01 - 2.405 - Výpis ostatních prvků - prvek Oa – 04</t>
  </si>
  <si>
    <t>Úpravy povrchů, podlahy a osazování výplní</t>
  </si>
  <si>
    <t>631311115</t>
  </si>
  <si>
    <t>Mazanina z betonu prostého bez zvýšených nároků na prostředí tl. přes 50 do 80 mm tř. C 20/25</t>
  </si>
  <si>
    <t>tl. 60 mm 15.14*0.06=0.908 [A]</t>
  </si>
  <si>
    <t>631362021</t>
  </si>
  <si>
    <t>Výztuž mazanin ze svařovaných sítí z drátů typu KARI</t>
  </si>
  <si>
    <t>'hmotnost sítě 3,0333 kg/m2' 
15.14*3.033/1000=0.046 [A]</t>
  </si>
  <si>
    <t>642942111</t>
  </si>
  <si>
    <t>Osazování zárubní nebo rámů kovových dveřních lisovaných nebo z úhelníků bez dveřních křídel na cementovou maltu, plochy otvoru do 2,5 m2</t>
  </si>
  <si>
    <t>2=2.000 [A]</t>
  </si>
  <si>
    <t>R402D01Z</t>
  </si>
  <si>
    <t>zárubeň jednokřídlá ocelová pro zdění tl stěny 260-300mm rozměru 900/2450 mm</t>
  </si>
  <si>
    <t>Jedná se o kompletní výrobek, vč. povrchové úpravy práškový vypalovaný lak 7024  
Podrobná specifikace viz D.2.2.1, SO 99-71-99.01 - 01-402 výpis dveří</t>
  </si>
  <si>
    <t>642942221</t>
  </si>
  <si>
    <t>Osazování zárubní nebo rámů kovových dveřních lisovaných nebo z úhelníků bez dveřních křídel na cementovou maltu, plochy otvoru přes 2,5 do 4,5 m2</t>
  </si>
  <si>
    <t>1=1.000 [A]</t>
  </si>
  <si>
    <t>R402D02Z</t>
  </si>
  <si>
    <t>zárubeň dvoukřídlá ocelová pro zdění tl stěny 210-250mm rozměru 1600/2450</t>
  </si>
  <si>
    <t>711</t>
  </si>
  <si>
    <t>Izolace proti vodě, vlhkosti a plynům</t>
  </si>
  <si>
    <t>711111001</t>
  </si>
  <si>
    <t>Provedení izolace proti zemní vlhkosti natěradly a tmely za studena na ploše vodorovné V nátěrem penetračním</t>
  </si>
  <si>
    <t>19.912=19.912 [A]</t>
  </si>
  <si>
    <t>711112001</t>
  </si>
  <si>
    <t>Provedení izolace proti zemní vlhkosti natěradly a tmely za studena na ploše svislé S nátěrem penetračním</t>
  </si>
  <si>
    <t>18.96=18.960 [A]</t>
  </si>
  <si>
    <t>11163153</t>
  </si>
  <si>
    <t>emulze asfaltová penetrační</t>
  </si>
  <si>
    <t>litr</t>
  </si>
  <si>
    <t>spotřeba 0,25 l/m2 (+ztratné) 19.912+18.96=38.872 [A] 
Celkem: 38.872=38.872 [B] 
38.872 * 0.3Koeficient množství=11.662 [C]</t>
  </si>
  <si>
    <t>711141559</t>
  </si>
  <si>
    <t>Provedení izolace proti zemní vlhkosti pásy přitavením NAIP na ploše vodorovné V</t>
  </si>
  <si>
    <t>711142559</t>
  </si>
  <si>
    <t>Provedení izolace proti zemní vlhkosti pásy přitavením NAIP na ploše svislé S</t>
  </si>
  <si>
    <t>62853004</t>
  </si>
  <si>
    <t>pás asfaltový natavitelný modifikovaný SBS tl 4,0mm s vložkou ze skleněné tkaniny a spalitelnou PE fólií nebo jemnozrnným minerálním posypem na horním povrchu</t>
  </si>
  <si>
    <t>19.912=19.912 [A] 
18.96=18.960 [B] 
Celkem: 19.912+18.96=38.872 [C] 
38.872 * 1.1Koeficient množství=42.759 [D]</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</si>
  <si>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</si>
  <si>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</si>
  <si>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</si>
  <si>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</si>
  <si>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</si>
  <si>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712311101</t>
  </si>
  <si>
    <t>Provedení povlakové krytiny střech plochých do 10° natěradly a tmely za studena nátěrem lakem penetračním nebo asfaltovým</t>
  </si>
  <si>
    <t>65.19=65.190 [A]</t>
  </si>
  <si>
    <t>spotřeba 0,25 l/m2 (+ztratné) 65.19=65.190 [A] 
Celkem: 65.19=65.190 [B] 
65.19 * 0.3Koeficient množství=19.557 [C]</t>
  </si>
  <si>
    <t>712341559</t>
  </si>
  <si>
    <t>Provedení povlakové krytiny střech plochých do 10° pásy přitavením NAIP v plné ploše</t>
  </si>
  <si>
    <t>62832134</t>
  </si>
  <si>
    <t>pás asfaltový natavitelný oxidovaný tl 4,0mm typu V60 S40 s vložkou ze skleněné rohože, s jemnozrnným minerálním posypem</t>
  </si>
  <si>
    <t>998712101</t>
  </si>
  <si>
    <t>Přesun hmot pro povlakové krytiny stanovený z hmotnosti přesunovaného materiálu vodorovná dopravní vzdálenost do 50 m v objektech výšky do 6 m</t>
  </si>
  <si>
    <t>713</t>
  </si>
  <si>
    <t>Izolace tepelné</t>
  </si>
  <si>
    <t>713111111</t>
  </si>
  <si>
    <t>Montáž tepelné izolace stropů rohožemi, pásy, dílci, deskami, bloky (izolační materiál ve specifikaci) vrchem bez překrytí lepenkou kladenými volně</t>
  </si>
  <si>
    <t>28372303</t>
  </si>
  <si>
    <t>deska EPS 100 pro konstrukce s běžným zatížením ?=0,037 tl 40mm</t>
  </si>
  <si>
    <t>713132331</t>
  </si>
  <si>
    <t>Montáž tepelné izolace stěn do roštu dvousměrného výšky do 6 m</t>
  </si>
  <si>
    <t>36.432=36.432 [A]</t>
  </si>
  <si>
    <t>63148142</t>
  </si>
  <si>
    <t>deska tepelně izolační minerální provětrávaných fasád ?=0,034-0,035 tl 40mm</t>
  </si>
  <si>
    <t>713141311</t>
  </si>
  <si>
    <t>Montáž tepelné izolace střech plochých spádovými klíny v ploše kladenými volně</t>
  </si>
  <si>
    <t>28376142</t>
  </si>
  <si>
    <t>klín izolační EPS 150 spád do 5%</t>
  </si>
  <si>
    <t>Spádové klíny tl. od 20-80 mm 65.19*(0.02+0.08)/2=3.260 [A] 
3.26 * 1.1Koeficient množství=3.586 [B]</t>
  </si>
  <si>
    <t>713191233</t>
  </si>
  <si>
    <t>Montáž tepelné izolace stavebních konstrukcí - doplňky a konstrukční součásti stěn a sloupů překrytím fólií položenou volně s přelepením spojů</t>
  </si>
  <si>
    <t>28329038</t>
  </si>
  <si>
    <t>fólie kontaktní difuzně propustná pro doplňkovou hydroizolační vrstvu skládaných větraných fasád s otevřenými spárami (spára max 20 mm, max.20% plochy)</t>
  </si>
  <si>
    <t>monolitická PES textilie se zátěrem, integrovaná lepící páska</t>
  </si>
  <si>
    <t>998713101</t>
  </si>
  <si>
    <t>Přesun hmot pro izolace tepelné stanovený z hmotnosti přesunovaného materiálu vodorovná dopravní vzdálenost do 50 m v objektech výšky do 6 m</t>
  </si>
  <si>
    <t>764</t>
  </si>
  <si>
    <t>Konstrukce klempířské</t>
  </si>
  <si>
    <t>764212637</t>
  </si>
  <si>
    <t>Oplechování střešních prvků z pozinkovaného plechu s povrchovou úpravou štítu závětrnou lištou rš 670 mm</t>
  </si>
  <si>
    <t>37.05=37.050 [A]</t>
  </si>
  <si>
    <t>764214407</t>
  </si>
  <si>
    <t>Oplechování horních ploch zdí a nadezdívek (atik) z pozinkovaného plechu mechanicky kotvené rš 670 mm</t>
  </si>
  <si>
    <t>R764K02</t>
  </si>
  <si>
    <t>Okapnice, vč. podkladních profilů, kotvících a spojovacích prvků</t>
  </si>
  <si>
    <t>36=36.000 [A]</t>
  </si>
  <si>
    <t>R764K03</t>
  </si>
  <si>
    <t>Plech pro uzavření spodní strany provětrávané mezery</t>
  </si>
  <si>
    <t>Ve vodorovné části perforovaný, vč. podklladních profilů, kotvících a spojovacích prvků</t>
  </si>
  <si>
    <t>998764101</t>
  </si>
  <si>
    <t>Přesun hmot pro konstrukce klempířské stanovený z hmotnosti přesunovaného materiálu vodorovná dopravní vzdálenost do 50 m v objektech výšky do 6 m</t>
  </si>
  <si>
    <t>767</t>
  </si>
  <si>
    <t>Konstrukce zámečnické</t>
  </si>
  <si>
    <t>767427341</t>
  </si>
  <si>
    <t>Montáž fasádních kazetových obkladů včetně montáže a dodávky roštu zatepleného kazety kladené vodorovně na dvousměrném roštu, kotveném do zdiva, C-kazety nebo l</t>
  </si>
  <si>
    <t>Montáž fasádních kazetových obkladů včetně montáže a dodávky roštu zatepleného kazety kladené vodorovně na dvousměrném roštu, kotveném do zdiva, C-kazety nebo lehčeného betonu šířky kazet přes 400 mm výšky budovy do 6 m</t>
  </si>
  <si>
    <t>3.352=3.352 [A] 
11.25=11.250 [B] 
43.538=43.538 [C] 
Celkem: 3.352+11.25+43.538=58.140 [D]</t>
  </si>
  <si>
    <t>13814040</t>
  </si>
  <si>
    <t>kazeta fasádní tl plechu 1,2mm, šířky přes 500 do 650mm, délky 1000mm z Pz plechu</t>
  </si>
  <si>
    <t>3.352=3.352 [A] 
3.352 * 1.1Koeficient množství=3.687 [B]</t>
  </si>
  <si>
    <t>13814041</t>
  </si>
  <si>
    <t>kazeta fasádní tl plechu 1,2mm, šířky přes 500 do 650mm, délky 2000mm z Pz plechu</t>
  </si>
  <si>
    <t>11.25=11.250 [A] 
11.25 * 1.1Koeficient množství=12.375 [B]</t>
  </si>
  <si>
    <t>13814042</t>
  </si>
  <si>
    <t>kazeta fasádní tl plechu 1,2mm, šířky přes 500 do 650mm, délky 3000mm z Pz plechu</t>
  </si>
  <si>
    <t>43.538=43.538 [A] 
Celkem: 43.538=43.538 [B] 
43.538 * 1.1Koeficient množství=47.892 [C]</t>
  </si>
  <si>
    <t>767640111</t>
  </si>
  <si>
    <t>Montáž dveří ocelových nebo hliníkových vchodových jednokřídlových bez nadsvětlíku</t>
  </si>
  <si>
    <t>R402D01K</t>
  </si>
  <si>
    <t>Plné dveřní křídlo pro dveře D01</t>
  </si>
  <si>
    <t>Jedná se o kompletní výrobek, vč. povrchové úpravy, nové kování  
Podrobná specifikace viz D.2.2.1, SO 99-71-99.01 - 01-402 výpis dveří</t>
  </si>
  <si>
    <t>767640221</t>
  </si>
  <si>
    <t>Montáž dveří ocelových nebo hliníkových vchodových dvoukřídlové bez nadsvětlíku</t>
  </si>
  <si>
    <t>R402D02K</t>
  </si>
  <si>
    <t>Plné dveřní křídlo pro dveře D02</t>
  </si>
  <si>
    <t>998767101</t>
  </si>
  <si>
    <t>Přesun hmot pro zámečnické konstrukce stanovený z hmotnosti přesunovaného materiálu vodorovná dopravní vzdálenost do 50 m v objektech výšky do 6 m</t>
  </si>
  <si>
    <t>777</t>
  </si>
  <si>
    <t>Podlahy lité</t>
  </si>
  <si>
    <t>777131101</t>
  </si>
  <si>
    <t>Penetrační nátěr podlahy epoxidový na podklad suchý a vyzrálý</t>
  </si>
  <si>
    <t>15.14=15.140 [A]</t>
  </si>
  <si>
    <t>777611121</t>
  </si>
  <si>
    <t>Krycí nátěr podlahy průmyslový epoxidový</t>
  </si>
  <si>
    <t>998777101</t>
  </si>
  <si>
    <t>Přesun hmot pro podlahy lité stanovený z hmotnosti přesunovaného materiálu vodorovná dopravní vzdálenost do 50 m v objektech výšky do 6 m</t>
  </si>
  <si>
    <t>783</t>
  </si>
  <si>
    <t>Dokončovací práce - nátěry</t>
  </si>
  <si>
    <t>783801403</t>
  </si>
  <si>
    <t>Příprava podkladu omítek před provedením nátěru oprášení</t>
  </si>
  <si>
    <t>67.77=67.770 [A]</t>
  </si>
  <si>
    <t>R783 001</t>
  </si>
  <si>
    <t>Vnitřní bezprašný nátěr</t>
  </si>
  <si>
    <t>Položka zahrnuje práci i materiál</t>
  </si>
  <si>
    <t>936001001</t>
  </si>
  <si>
    <t>Montáž prvků městské a zahradní architektury hmotnosti do 0,1 t</t>
  </si>
  <si>
    <t>1+2+1=4.000 [A]</t>
  </si>
  <si>
    <t>Jedná se pouze o montáž materiálu. Dodávka materiálu vč. dopravy materiálu není součástí rozpočtu. Materiál zajišťuje investor v rámci nákupu oficiálního mobiliáře SŽ.</t>
  </si>
  <si>
    <t>936104211</t>
  </si>
  <si>
    <t>Montáž odpadkového koše do betonové patky</t>
  </si>
  <si>
    <t>936124113</t>
  </si>
  <si>
    <t>Montáž lavičky parkové stabilní přichycené kotevními šrouby</t>
  </si>
  <si>
    <t>3=3.000 [A]</t>
  </si>
  <si>
    <t>953965112</t>
  </si>
  <si>
    <t>Kotvy chemické s vyvrtáním otvoru kotevní šrouby pro chemické kotvy, velikost M 8, délka 150 mm</t>
  </si>
  <si>
    <t>4=4.000 [A]</t>
  </si>
  <si>
    <t>953965116</t>
  </si>
  <si>
    <t>Kotvy chemické s vyvrtáním otvoru kotevní šrouby pro chemické kotvy, velikost M 10, délka 170 mm</t>
  </si>
  <si>
    <t>28=28.000 [A]</t>
  </si>
  <si>
    <t>953965121</t>
  </si>
  <si>
    <t>Kotvy chemické s vyvrtáním otvoru kotevní šrouby pro chemické kotvy, velikost M 12, délka 160 mm</t>
  </si>
  <si>
    <t>8=8.000 [A]</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</si>
  <si>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</si>
  <si>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</si>
  <si>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</si>
  <si>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VRN1</t>
  </si>
  <si>
    <t>Průzkumné, geodetické a projektové práce</t>
  </si>
  <si>
    <t>013294000</t>
  </si>
  <si>
    <t>Ostatní dokumentace</t>
  </si>
  <si>
    <t>dílenská dokumentace pro:   
dveře  
zámečnické výrobky</t>
  </si>
  <si>
    <t xml:space="preserve">  SO 99-71-99.02</t>
  </si>
  <si>
    <t>D.2.2.1 - Stavebně konstrukční řešení</t>
  </si>
  <si>
    <t>SO 99-71-99.02</t>
  </si>
  <si>
    <t>274311611</t>
  </si>
  <si>
    <t>Základy z betonu prostého pasy z betonu kamenem prokládaného tř. C 16/20</t>
  </si>
  <si>
    <t>nové základové pasy SH -2,65, HH -1,8 (0.1*2+0.4)*(1.155*2+1.9328+3.1+0.1*3+0.4*2)*0.85+0.1*(0.3216+0.0442+0.2558*2+0.4)*0.85=4.414 [A] 
0.225*(2.875+0.9965)*0.85=0.740 [B] 
Celkem: 4.414+0.74=5.154 [C]</t>
  </si>
  <si>
    <t>279113155</t>
  </si>
  <si>
    <t>Základové zdi z tvárnic ztraceného bednění včetně výplně z betonu bez zvláštních nároků na vliv prostředí třídy C 25/30, tloušťky zdiva přes 300 do 400 mm</t>
  </si>
  <si>
    <t>'vč. betonu, základové zdi pod úrovní desky' 
(2.62*2+2.0*2+3.0)*(2.35-0.46)=23.134 [A] 
(2.68*2+(6.5-0.4*2)*2)*1.34=22.458 [B] 
1.78*(1.8-0.21)=2.830 [C] 
(0.2172*(2.35-0.46)+(1.0-0.2172)*1.59)=1.655 [D] 
0.5*(1.8-0.46)*2=1.340 [E] 
Celkem: 23.134+22.458+2.83+1.655+1.34=51.417 [F]</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</si>
  <si>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</si>
  <si>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</si>
  <si>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</si>
  <si>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dle v.č. D.2.2.1.2.404 odhad 50%   0.844*0.5=0.422 [A] 
Celkem: 0.422=0.422 [B]</t>
  </si>
  <si>
    <t>311113152</t>
  </si>
  <si>
    <t>Nadzákladové zdi z tvárnic ztraceného bednění betonových hladkých, včetně výplně z betonu třídy C 25/30, tloušťky zdiva přes 150 do 200 mm</t>
  </si>
  <si>
    <t>'vč. betonu, nosné zdi nad úrovní desky' 
m.č. 1.03   (2.42*2+(0.45-0.2)*2+2.2)*(2.5+0.06)+2.2*0.25=19.852 [A] 
m.č. 1.01 19.852 1.02   (6.3*2+2.08*3-1.0*2)*(2.5+0.06)=43.110 [B] 
Celkem: 19.852+43.11=62.962 [C]</t>
  </si>
  <si>
    <t>311361821</t>
  </si>
  <si>
    <t>Výztuž nadzákladových zdí nosných svislých nebo odkloněných od svislice, rovných nebo oblých z betonářské oceli 10 505 (R) nebo BSt 500</t>
  </si>
  <si>
    <t>341123030</t>
  </si>
  <si>
    <t>Montáž dílců vnitřních nosných stěn ze železobetonu s nesvařovanými spoji, hmotnosti přes 3,0 do 5,5 t, v budovách výšky do 12 m</t>
  </si>
  <si>
    <t>prefabrikovaná stěna 1=1.000 [A] 
Celkem: 1=1.000 [B]</t>
  </si>
  <si>
    <t>R593 001</t>
  </si>
  <si>
    <t>Prefabrikovaná stěna</t>
  </si>
  <si>
    <t>dle v.č. D.2.2.1.2.301 1=1.000 [A] 
Celkem: 1=1.000 [B]</t>
  </si>
  <si>
    <t>411321414</t>
  </si>
  <si>
    <t>Stropy z betonu železového (bez výztuže) stropů deskových, plochých střech, desek balkonových, desek hřibových stropů včetně hlavic hřibových sloupů tř. C 25/30</t>
  </si>
  <si>
    <t>'deska nad základy' 
SH -0,21, HH -0,06 pod m.č. 1.01 4.218 1.02   (6.5-0.1*2)*(2.68-0.1*2)*(0.06+0.21)=4.218 [A] 
SH -0,21, HH -0,06 pod m.č. 1.03   (0.4*2+0.96-0.1*2)*(2.8-0.1*2)*(0.06+0.21)=1.095 [B] 
SH -0,46, HH -0,31   ((3.0+2.91+1.0+2.95+0.1+0.5+1.9+0.5)*(0.4+2.46+2.8)-(1.46*2.4+6.3*2.34))*(0.46-0.31)=8.181 [C] 
''stropní deska nad 1.NP' 
SH +2,5, HH +2,65   (5.7-0.18*2)*(12.7-0.18*2)*(2.65-2.5)=9.884 [D] 
Celkem: 4.218+1.095+8.181+9.884=23.378 [E]</t>
  </si>
  <si>
    <t>411351011</t>
  </si>
  <si>
    <t>Bednění stropních konstrukcí - bez podpěrné konstrukce desek tloušťky stropní desky přes 5 do 25 cm zřízení</t>
  </si>
  <si>
    <t>65.896=65.896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</si>
  <si>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</si>
  <si>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</si>
  <si>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</si>
  <si>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</si>
  <si>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</si>
  <si>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</si>
  <si>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</si>
  <si>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</si>
  <si>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</si>
  <si>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dle v.č. D.2.2.1.2.401 853.1/1000=0.853 [A] 
Celkem: 0.853=0.853 [B]</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</si>
  <si>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</si>
  <si>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</si>
  <si>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dle v.č. D.2.2.1.2.40 416.63/1000=0.417 [A] 
Celkem: 0.417=0.417 [B]</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</si>
  <si>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</si>
  <si>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</si>
  <si>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</si>
  <si>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nad 1.NP' 
(5.7+12.7-0.18)*2*0.18*0.25=1.640 [A] 
Celkem: 1.64=1.640 [B]</t>
  </si>
  <si>
    <t>413351111</t>
  </si>
  <si>
    <t>Bednění nosníků a průvlaků - bez podpěrné konstrukce výška nosníku po spodní líc stropní desky do 100 cm zřízení</t>
  </si>
  <si>
    <t>11.78=11.780 [A]</t>
  </si>
  <si>
    <t>413351112</t>
  </si>
  <si>
    <t>Bednění nosníků a průvlaků - bez podpěrné konstrukce výška nosníku po spodní líc stropní desky do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</si>
  <si>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</si>
  <si>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</si>
  <si>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</si>
  <si>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dle v.č. D.2.2.1.2.402 138.7/1000=0.139 [A] 
Celkem: 0.139=0.139 [B]</t>
  </si>
  <si>
    <t>417321515</t>
  </si>
  <si>
    <t>Ztužující pásy a věnce z betonu železového (bez výztuže) tř. C 25/30</t>
  </si>
  <si>
    <t>1.532=1.532 [A]</t>
  </si>
  <si>
    <t>417351115</t>
  </si>
  <si>
    <t>Bednění bočnic ztužujících pásů a věnců včetně vzpěr zřízení</t>
  </si>
  <si>
    <t>21.532=21.532 [A]</t>
  </si>
  <si>
    <t>417351116</t>
  </si>
  <si>
    <t>Bednění bočnic ztužujících pásů a věnců včetně vzpěr odstranění</t>
  </si>
  <si>
    <t>417361821</t>
  </si>
  <si>
    <t>Výztuž ztužujících pásů a věnců z betonářské oceli 10 505 (R) nebo BSt 500</t>
  </si>
  <si>
    <t>'hmotnost výztuže 120 kg/m3'    
1.532*120/1000=0.184 [A] 
Celkem: 0.184=0.184 [B]</t>
  </si>
  <si>
    <t>Dokončující konstrukce a práce</t>
  </si>
  <si>
    <t>953943125</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</si>
  <si>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</si>
  <si>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30 do 120 kg/kus</t>
  </si>
  <si>
    <t>Ocelové sloupky - svařence P5 4=4.000 [A] 
Celkem: 4=4.000 [B]</t>
  </si>
  <si>
    <t>R552 001</t>
  </si>
  <si>
    <t>Ocelové sloupky - svařence P5 (4 ks)</t>
  </si>
  <si>
    <t>KG</t>
  </si>
  <si>
    <t>P10 400x200   0.4*0.2*0.01*2*7850*4=50.240 [A] 
svařenec z plechu P5   (0.1+0.2*2)*2*(2.5+0.46)*0.005*7850*4=464.720 [B] 
Celkem: 50.24+464.72=514.960 [C]</t>
  </si>
  <si>
    <t>dílenská dokumentace pro:   
armovací výkresy  
ocel</t>
  </si>
  <si>
    <t xml:space="preserve">  SO 99-71-99.04</t>
  </si>
  <si>
    <t>D.2.2.1 - Zdravotně technické instalace</t>
  </si>
  <si>
    <t>SO 99-71-99.04</t>
  </si>
  <si>
    <t>132251251</t>
  </si>
  <si>
    <t>Hloubení nezapažených rýh šířky přes 800 do 2 000 mm strojně s urovnáním dna do předepsaného profilu a spádu v hornině třídy těžitelnosti I skupiny 3 do 20 m3</t>
  </si>
  <si>
    <t>2.00*1.00*1.00=2.000 [A] 
2.00*1.00*1.00=2.000 [B] 
1.90*1.00*1.00=1.900 [C] 
Celkem: 2+2+1.9=5.900 [D]</t>
  </si>
  <si>
    <t>174112101</t>
  </si>
  <si>
    <t>Zásyp sypaninou z jakékoliv horniny při překopech inženýrských sítí ručně objemu do 30 m3 s uložením výkopku ve vrstvách se zhutněním jam, šachet, rýh nebo kole</t>
  </si>
  <si>
    <t>Zásyp sypaninou z jakékoliv horniny při překopech inženýrských sítí ručně objemu do 30 m3 s uložením výkopku ve vrstvách se zhutněním jam, šachet, rýh nebo kolem objektů v těchto vykopávkách</t>
  </si>
  <si>
    <t>174112109</t>
  </si>
  <si>
    <t>Zásyp sypaninou z jakékoliv horniny při překopech inženýrských sítí ručně Příplatek k ceně za prohození sypaniny sítem</t>
  </si>
  <si>
    <t>58337303</t>
  </si>
  <si>
    <t>štěrkopísek frakce 0/8</t>
  </si>
  <si>
    <t>1.45*2 Přepočtené koeficientem množství=2.900 [A]</t>
  </si>
  <si>
    <t>175112101</t>
  </si>
  <si>
    <t>Obsypání potrubí při překopech inženýrských sítí ručně objemu do 10 m3 sypaninou z vhodných horniny třídy těžitelnosti I a II, skupiny 1 až 4 nebo materiálem př</t>
  </si>
  <si>
    <t>Obsypání potrubí při překopech inženýrských sítí ručně objemu do 10 m3 sypaninou z vhodných horniny třídy těžitelnosti I a II, skupiny 1 až 4 nebo materiálem připraveným podél výkopu ve vzdálenosti do 3 m od jeho kraje pro jakoukoliv hloubku výkopu a míru zhutnění bez prohození sypaniny</t>
  </si>
  <si>
    <t>721</t>
  </si>
  <si>
    <t>Zdravotechnika - vnitřní kanalizace</t>
  </si>
  <si>
    <t>721173401</t>
  </si>
  <si>
    <t>Potrubí z trub PVC SN4 svodné (ležaté) DN 110</t>
  </si>
  <si>
    <t>721174004</t>
  </si>
  <si>
    <t>Potrubí z trub polypropylenových svodné (ležaté) DN 75</t>
  </si>
  <si>
    <t>721233111</t>
  </si>
  <si>
    <t>Střešní vtoky (vpusti) polypropylenové (PP) pro ploché střechy s odtokem svislým DN 75</t>
  </si>
  <si>
    <t>998721101</t>
  </si>
  <si>
    <t>Přesun hmot pro vnitřní kanalizace stanovený z hmotnosti přesunovaného materiálu vodorovná dopravní vzdálenost do 50 m v objektech výšky do 6 m</t>
  </si>
  <si>
    <t xml:space="preserve">  SO 99-71-99.05</t>
  </si>
  <si>
    <t>D.2.2.1 - Silnoproudé elektroinstalace</t>
  </si>
  <si>
    <t>SO 99-71-99.05</t>
  </si>
  <si>
    <t>21-M</t>
  </si>
  <si>
    <t>Elektromontáže</t>
  </si>
  <si>
    <t>210220452</t>
  </si>
  <si>
    <t>Montáž hromosvodného vedení ochranných prvků a doplňků ochranného pospojování pevně</t>
  </si>
  <si>
    <t>34141027</t>
  </si>
  <si>
    <t>vodič propojovací flexibilní jádro Cu lanované izolace PVC 450/750V (H07V-K) 1x6mm2</t>
  </si>
  <si>
    <t>46-M</t>
  </si>
  <si>
    <t>Zemní práce při extr.mont.pracích</t>
  </si>
  <si>
    <t>4601</t>
  </si>
  <si>
    <t>Ochrana proti korozi při přechodu země-vzduch</t>
  </si>
  <si>
    <t>460161173</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</si>
  <si>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</si>
  <si>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4602</t>
  </si>
  <si>
    <t>Pořízení fotodokumentace během výstavby uzemňovací soustavy</t>
  </si>
  <si>
    <t>4603</t>
  </si>
  <si>
    <t>Obetonování zemnícího pásku jako ochrana proti bludným proudům - základový pás z betonu tř. C 20/25</t>
  </si>
  <si>
    <t>460431183</t>
  </si>
  <si>
    <t>Zásyp kabelových rýh ručně s přemístění sypaniny ze vzdálenosti do 10 m, s uložením výkopku ve vrstvách včetně zhutnění a úpravy povrchu šířky 35 cm hloubky 80</t>
  </si>
  <si>
    <t>Zásyp kabelových rýh ručně s přemístění sypaniny ze vzdálenosti do 10 m, s uložením výkopku ve vrstvách včetně zhutnění a úpravy povrchu šířky 35 cm hloubky 80 cm z horniny třídy těžitelnosti II skupiny 4</t>
  </si>
  <si>
    <t>469972111</t>
  </si>
  <si>
    <t>Odvoz suti a vybouraných hmot odvoz suti a vybouraných hmot do 1 km</t>
  </si>
  <si>
    <t>469972121</t>
  </si>
  <si>
    <t>Odvoz suti a vybouraných hmot odvoz suti a vybouraných hmot Příplatek k ceně za každý další i započatý 1 km</t>
  </si>
  <si>
    <t>741</t>
  </si>
  <si>
    <t>Elektroinstalace - silnoproud</t>
  </si>
  <si>
    <t>7401</t>
  </si>
  <si>
    <t>Napojení jednofázového koncového spotřebiče do průřezu 4mm2</t>
  </si>
  <si>
    <t>7404</t>
  </si>
  <si>
    <t>Montáž svorky ochranného pospojování</t>
  </si>
  <si>
    <t>7410</t>
  </si>
  <si>
    <t>Montáž přímotopu 1500W</t>
  </si>
  <si>
    <t>7405</t>
  </si>
  <si>
    <t>Protipožární utěsnění kabelových prostupů dle ČSN 332000-552 ed.2</t>
  </si>
  <si>
    <t>741110022</t>
  </si>
  <si>
    <t>Montáž trubek elektroinstalačních s nasunutím nebo našroubováním do krabic plastových tuhých, uložených pod omítku, vnější O přes 23 do 35 mm</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</si>
  <si>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</si>
  <si>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</si>
  <si>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</si>
  <si>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34111030</t>
  </si>
  <si>
    <t>kabel instalační jádro Cu plné izolace PVC plášť PVC 450/750V (CYKY) 3x1,5mm2</t>
  </si>
  <si>
    <t>34111036</t>
  </si>
  <si>
    <t>kabel instalační jádro Cu plné izolace PVC plášť PVC 450/750V (CYKY) 3x2,5mm2</t>
  </si>
  <si>
    <t>34111100</t>
  </si>
  <si>
    <t>kabel instalační jádro Cu plné izolace PVC plášť PVC 450/750V (CYKY) 5x6mm2</t>
  </si>
  <si>
    <t>34111094</t>
  </si>
  <si>
    <t>kabel instalační jádro Cu plné izolace PVC plášť PVC 450/750V (CYKY) 5x2,5mm2</t>
  </si>
  <si>
    <t>741120811</t>
  </si>
  <si>
    <t>Demontáž vodičů izolovaných měděných uložených pod omítku plných a laněných průřezu žíly 0,35 až 16 mm2</t>
  </si>
  <si>
    <t>741130005</t>
  </si>
  <si>
    <t>Ukončení vodičů izolovaných s označením a zapojením v rozváděči nebo na přístroji, průřezu žíly do 10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</si>
  <si>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</si>
  <si>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</si>
  <si>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</si>
  <si>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</si>
  <si>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741211817</t>
  </si>
  <si>
    <t>Demontáž rozvodnic kovových, uložených pod omítkou, krytí do IPx 4, plochy přes 0,8 m2</t>
  </si>
  <si>
    <t>741310001</t>
  </si>
  <si>
    <t>Montáž spínačů jedno nebo dvoupólových nástěnných se zapojením vodičů, pro prostředí normální spínačů, řazení 1-jednopólových</t>
  </si>
  <si>
    <t>34535015</t>
  </si>
  <si>
    <t>spínač nástěnný jednopólový, řazení 1, IP44, šroubové svorky</t>
  </si>
  <si>
    <t>34555204</t>
  </si>
  <si>
    <t>zásuvka zápustná jednonásobná, s optickou přepěťovou ochranou, šroubové svorky</t>
  </si>
  <si>
    <t>741311875</t>
  </si>
  <si>
    <t>Demontáž spínačů bez zachování funkčnosti (do suti) polozapuštěných nebo zapuštěných, pro prostředí normální do 10 A, připojení šroubové přes 2 svorky do 4 svor</t>
  </si>
  <si>
    <t>Demontáž spínačů bez zachování funkčnosti (do suti) polozapuštěných nebo zapuštěných, pro prostředí normální do 10 A, připojení šroubové přes 2 svorky do 4 svorek</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</si>
  <si>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</si>
  <si>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</si>
  <si>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</si>
  <si>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t>
  </si>
  <si>
    <t>Kompletní zásuvka 1násobná 16A/230V, bílá, IP44</t>
  </si>
  <si>
    <t>3456</t>
  </si>
  <si>
    <t>Zásuvková skříň, s proudovým chráničem a zásuvkami</t>
  </si>
  <si>
    <t>3457</t>
  </si>
  <si>
    <t>HOP - hlavní ochranná přípojnice</t>
  </si>
  <si>
    <t>3462</t>
  </si>
  <si>
    <t>Rozváděč R1</t>
  </si>
  <si>
    <t>3463</t>
  </si>
  <si>
    <t>Přímotop 1500W</t>
  </si>
  <si>
    <t>1*2 Přepočtené koeficientem množství=2.000 [A]</t>
  </si>
  <si>
    <t>3521</t>
  </si>
  <si>
    <t>Podružný materiál (kabelová oka, smršťovačky, vázací pásky, vývodky, wago svorky apod.)</t>
  </si>
  <si>
    <t>34571093</t>
  </si>
  <si>
    <t>trubka elektroinstalační tuhá z PVC D 22,1/25 mm, délka 3m</t>
  </si>
  <si>
    <t>34571073</t>
  </si>
  <si>
    <t>trubka elektroinstalační ohebná z PVC (EN) 2325</t>
  </si>
  <si>
    <t>1000287696</t>
  </si>
  <si>
    <t>Žlab drátěný  200/50 "GZ" kompletní včetně přílušenství</t>
  </si>
  <si>
    <t>3475</t>
  </si>
  <si>
    <t>Svítidlo A - přisazené, LED prachotěsné svítidlo, 38W, IP65, 4900lm, 4000K</t>
  </si>
  <si>
    <t>3476</t>
  </si>
  <si>
    <t>Svítidlo B - přisazené, LED prachotěsné  svítidlo, 19W, IP65, 2500lm, 4000K</t>
  </si>
  <si>
    <t>3477</t>
  </si>
  <si>
    <t>Svítidlo C - přisazené, LED svítidlo pro veřejné osvětlení, 29W, IP64, IK10, 3276lm, 4000K</t>
  </si>
  <si>
    <t>3494</t>
  </si>
  <si>
    <t>Poplatek za recyklaci svítidla</t>
  </si>
  <si>
    <t>3496</t>
  </si>
  <si>
    <t>Svorka ochranného pospojování pro spojení ochranného vodiče s konstrukcemi, kompletní včetně nerezového pásku</t>
  </si>
  <si>
    <t>3497</t>
  </si>
  <si>
    <t>Provedení protipožárního zabezpečení prostupů EI30 pomocí minerální plsti 140kg/m3 a protipožárního povlaku, provedení oprávněnou osobou včetně certifikátu</t>
  </si>
  <si>
    <t>3498</t>
  </si>
  <si>
    <t>Doplňující ochranného pospojování dle ČSN 332000-7-701, ed.2, změna č. 1 a 2</t>
  </si>
  <si>
    <t>KPL</t>
  </si>
  <si>
    <t>3499</t>
  </si>
  <si>
    <t>Kabelové štítky dle ČSN 332000-5-52 ed.2, čl. NA.4.5.2.5</t>
  </si>
  <si>
    <t>3500</t>
  </si>
  <si>
    <t>Ostatní potřebné blíže nespecifikované položky, podružný a montážní materiál</t>
  </si>
  <si>
    <t>741315825</t>
  </si>
  <si>
    <t>Demontáž zásuvek bez zachování funkčnosti (do suti) domovních polozapuštěných nebo zapuštěných, pro prostředí normální do 16 A, připojení šroubové 2P+PE pro prů</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</si>
  <si>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</si>
  <si>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</si>
  <si>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</si>
  <si>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741372154</t>
  </si>
  <si>
    <t>Montáž svítidel s integrovaným zdrojem LED se zapojením vodičů průmyslových přisazených stropních</t>
  </si>
  <si>
    <t>7414</t>
  </si>
  <si>
    <t>Montáž příchytky svodu</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</si>
  <si>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</si>
  <si>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</si>
  <si>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</si>
  <si>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</si>
  <si>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</si>
  <si>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</si>
  <si>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741420002</t>
  </si>
  <si>
    <t>Montáž hromosvodného vedení svodových drátů nebo lan s podpěrami, O přes 10 mm</t>
  </si>
  <si>
    <t>3540</t>
  </si>
  <si>
    <t>Vodič HVI long, s=75cm</t>
  </si>
  <si>
    <t>3541</t>
  </si>
  <si>
    <t>Příchytka pro svod HVI na stěnu</t>
  </si>
  <si>
    <t>3542</t>
  </si>
  <si>
    <t>Sada pro připojení HVI, vnitřní připojení</t>
  </si>
  <si>
    <t>3543</t>
  </si>
  <si>
    <t>Vodič CU 6mm pro ekvipotenciální připojení HVI</t>
  </si>
  <si>
    <t>3545</t>
  </si>
  <si>
    <t>Svorka hromosvodová zkušební v nerezovém provedení v chodníkové krabici</t>
  </si>
  <si>
    <t>3546</t>
  </si>
  <si>
    <t>Svorka potenciálového vyrovnání V4A</t>
  </si>
  <si>
    <t>3547</t>
  </si>
  <si>
    <t>Jímací stožár složený z podpůrné trubky 1,9m a jímací tyče 2,0m vše v nerezovém provedení V4A + včetně trojnohého stojanu</t>
  </si>
  <si>
    <t>741420022</t>
  </si>
  <si>
    <t>Montáž hromosvodného vedení svorek se 3 a více šrouby</t>
  </si>
  <si>
    <t>35442040</t>
  </si>
  <si>
    <t>svorka uzemnění nerez pro zemnící pásku a drát</t>
  </si>
  <si>
    <t>741430012</t>
  </si>
  <si>
    <t>Montáž jímacích tyčí délky přes 3 m, na stojan</t>
  </si>
  <si>
    <t>7416</t>
  </si>
  <si>
    <t>7417</t>
  </si>
  <si>
    <t>Pořízení fotodokumentace během výstavby</t>
  </si>
  <si>
    <t>7418</t>
  </si>
  <si>
    <t>Revize hromosvodu</t>
  </si>
  <si>
    <t>741810003</t>
  </si>
  <si>
    <t>Zkoušky a prohlídky elektrických rozvodů a zařízení celková prohlídka a vyhotovení revizní zprávy pro objem montážních prací přes 500 do 1000 tis. Kč</t>
  </si>
  <si>
    <t>741811011</t>
  </si>
  <si>
    <t>Zkoušky a prohlídky rozvodných zařízení kontrola rozváděčů nn, (1 pole) silových, hmotnosti do 200 kg</t>
  </si>
  <si>
    <t>741910415</t>
  </si>
  <si>
    <t>Montáž žlabů bez stojiny a výložníků kovových s podpěrkami a příslušenstvím bez víka, šířky do 500 mm</t>
  </si>
  <si>
    <t>741914822</t>
  </si>
  <si>
    <t>Demontáž nosných a doplňkových prvků žlabů bez stojiny a výložníků kovových, šířky do 250 mm</t>
  </si>
  <si>
    <t>997013111</t>
  </si>
  <si>
    <t>Vnitrostaveništní doprava suti a vybouraných hmot vodorovně do 50 m svisle s použitím mechanizace pro budovy a haly výšky do 6 m</t>
  </si>
  <si>
    <t>VRN4</t>
  </si>
  <si>
    <t>Inženýrská činnost</t>
  </si>
  <si>
    <t>045002000</t>
  </si>
  <si>
    <t>Kompletační a koordinační činnost</t>
  </si>
  <si>
    <t>VRN9</t>
  </si>
  <si>
    <t>Ostatní náklady</t>
  </si>
  <si>
    <t>01</t>
  </si>
  <si>
    <t>Zjištění skutečného zapojení elektrických rozvodů, uvedení do beznapěťového stavu, ekologická likvidace demontovaného materiálu.</t>
  </si>
  <si>
    <t>04</t>
  </si>
  <si>
    <t>Nastavení dodaných zařízení a kompletů, včetně jejich zprovoznění</t>
  </si>
  <si>
    <t>05</t>
  </si>
  <si>
    <t>Provozní a funkční zkoušky</t>
  </si>
  <si>
    <t>06</t>
  </si>
  <si>
    <t>Zajištění dokladů, nutných pro uvedení stavby do užívání</t>
  </si>
  <si>
    <t>81</t>
  </si>
  <si>
    <t>07</t>
  </si>
  <si>
    <t>Zajištění nezbytných dokladů a podkladů a uvedení zařízení do provozu, vypracování dokumentace pro údržbu</t>
  </si>
  <si>
    <t>82</t>
  </si>
  <si>
    <t>09</t>
  </si>
  <si>
    <t>Přípravné a pomocné práce mimo specifikaci</t>
  </si>
  <si>
    <t>83</t>
  </si>
  <si>
    <t>092203000</t>
  </si>
  <si>
    <t>Náklady na zaškolení</t>
  </si>
  <si>
    <t>84</t>
  </si>
  <si>
    <t>R10</t>
  </si>
  <si>
    <t>Úprava DDTS</t>
  </si>
  <si>
    <t xml:space="preserve">  SO 99-77-99</t>
  </si>
  <si>
    <t>D.2.2.4 - Orientační systém</t>
  </si>
  <si>
    <t>SO 99-77-99</t>
  </si>
  <si>
    <t>301</t>
  </si>
  <si>
    <t>Orientační systém</t>
  </si>
  <si>
    <t>R301OS01</t>
  </si>
  <si>
    <t>Tabule stanice "KÁJOV" s piktogramem na čelní fasádě</t>
  </si>
  <si>
    <t>čelní fasáda 1=1.000 [A] 
Celkem: 1=1.000 [B]</t>
  </si>
  <si>
    <t>Podrobná specifikace viz. 99-77-99 - D.2.2.4 - 3.301 Výpis prvků orientačního systému - prvek OS-01</t>
  </si>
  <si>
    <t>R301OS02</t>
  </si>
  <si>
    <t>Tabule stanice "KÁJOV" na fasádě u kolejiště</t>
  </si>
  <si>
    <t>fasáda u kolejiště 1=1.000 [A] 
Celkem: 1=1.000 [B]</t>
  </si>
  <si>
    <t>Podrobná specifikace viz. 99-77-99 - D.2.2.4 - 3.301 Výpis prvků orientačního systému - prvek OS-02</t>
  </si>
  <si>
    <t>R301OS03</t>
  </si>
  <si>
    <t>Orientační hlasový majáček</t>
  </si>
  <si>
    <t>strop u vstupu ve výšce 2500 mm 1=1.000 [A] 
Celkem: 1=1.000 [B]</t>
  </si>
  <si>
    <t>Podrobná specifikace viz. 99-77-99 - D.2.2.4 - 3.301 Výpis prvků orientačního systému - prvek OS-03</t>
  </si>
  <si>
    <t>R301OS11</t>
  </si>
  <si>
    <t>Provizorní směrová tabule - NÁSTUPIŠTĚ, ČEKÁRNA</t>
  </si>
  <si>
    <t>na buňce provizorní čekárny 1=1.000 [A] 
Celkem: 1=1.000 [B]</t>
  </si>
  <si>
    <t>Podrobná specifikace viz. 99-77-99 - D.2.2.4 - 3.301 Výpis prvků orientačního systému - prvek OS-11</t>
  </si>
  <si>
    <t>R301OS12</t>
  </si>
  <si>
    <t>Provizorní směrová tabule - ČEKÁRNA, WC</t>
  </si>
  <si>
    <t>na oplocení staveniště 1=1.000 [A] 
Celkem: 1=1.000 [B]</t>
  </si>
  <si>
    <t>Podrobná specifikace viz. 99-77-99 - D.2.2.4 - 3.301 Výpis prvků orientačního systému - prvek OS-12</t>
  </si>
  <si>
    <t>R301OS13</t>
  </si>
  <si>
    <t>Provizorní směrová tabule - NÁSTUPIŠTĚ, WC</t>
  </si>
  <si>
    <t>Podrobná specifikace viz. 99-77-99 - D.2.2.4 - 3.301 Výpis prvků orientačního systému - prvek OS-13</t>
  </si>
  <si>
    <t>R301OS14</t>
  </si>
  <si>
    <t>Omluvná tabule</t>
  </si>
  <si>
    <t>na oplocení staveniště 2=2.000 [A] 
Celkem: 2=2.000 [B]</t>
  </si>
  <si>
    <t>Podrobná specifikace viz. 99-77-99 - D.2.2.4 - 3.301 Výpis prvků orientačního systému - prvek OS-14</t>
  </si>
  <si>
    <t>R301001</t>
  </si>
  <si>
    <t>Přesun hmot pro orientační systém</t>
  </si>
  <si>
    <t xml:space="preserve">  SO 99-78-99</t>
  </si>
  <si>
    <t>D.2.2.5 - Demolice - výpravní budova v žst. Kájov</t>
  </si>
  <si>
    <t>SO 99-78-99</t>
  </si>
  <si>
    <t>131151102</t>
  </si>
  <si>
    <t>Hloubení nezapažených jam a zářezů strojně s urovnáním dna do předepsaného profilu a spádu v hornině třídy těžitelnosti I skupiny 1 a 2 přes 20 do 50 m3</t>
  </si>
  <si>
    <t>46.7*0.5=23.350 [A]</t>
  </si>
  <si>
    <t>162351103</t>
  </si>
  <si>
    <t>Vodorovné přemístění výkopku nebo sypaniny po suchu na obvyklém dopravním prostředku, bez naložení výkopku, avšak se složením bez rozhrnutí z horniny třídy těžitelnosti I skupiny 1 až 3 na vzdálenost přes 50 do 500 m</t>
  </si>
  <si>
    <t>23.345*2=46.690 [A]</t>
  </si>
  <si>
    <t>167151101</t>
  </si>
  <si>
    <t>Nakládání, skládání a překládání neulehlého výkopku nebo sypaniny strojně nakládání, množství do 100 m3, z horniny třídy těžitelnosti I, skupiny 1 až 3</t>
  </si>
  <si>
    <t>171251201</t>
  </si>
  <si>
    <t>Uložení sypaniny na skládky nebo meziskládky bez hutnění s upravením uložené sypaniny do předepsaného tvaru</t>
  </si>
  <si>
    <t>23.345=23.345 [A]</t>
  </si>
  <si>
    <t>10364100</t>
  </si>
  <si>
    <t>zemina pro terénní úpravy - tříděná</t>
  </si>
  <si>
    <t>(620.4-23.345-(308/1.9)-(147.15/2))*1.6=578.200 [A]</t>
  </si>
  <si>
    <t>765</t>
  </si>
  <si>
    <t>Krytina skládaná</t>
  </si>
  <si>
    <t>765131803</t>
  </si>
  <si>
    <t>Demontáž azbestocementové krytiny skládané sklonu do 30° do suti</t>
  </si>
  <si>
    <t>998765101</t>
  </si>
  <si>
    <t>Přesun hmot pro krytiny skládané stanovený z hmotnosti přesunovaného materiálu vodorovná dopravní vzdálenost do 50 m na objektech výšky do 6 m</t>
  </si>
  <si>
    <t>766</t>
  </si>
  <si>
    <t>Konstrukce truhlářské</t>
  </si>
  <si>
    <t>766812820</t>
  </si>
  <si>
    <t>Demontáž kuchyňských linek dřevěných nebo kovových včetně skříněk uchycených na stěně, délky do 1500 mm</t>
  </si>
  <si>
    <t>R766001</t>
  </si>
  <si>
    <t>Demontáž truhlářského vybavení</t>
  </si>
  <si>
    <t>židle 13=13.000 [A] 
dřevěný stůl 4=4.000 [B] 
postel včetně matrací 13 lůžkovin 19=19.000 [C] 
noční stolek 14=14.000 [D] 
Celkem: 13+4+19+14=50.000 [E]</t>
  </si>
  <si>
    <t>R725001</t>
  </si>
  <si>
    <t>Demontáž elektrických sporáků normálních nebo kombinovaných</t>
  </si>
  <si>
    <t>766825821</t>
  </si>
  <si>
    <t>Demontáž nábytku vestavěného skříní dvoukřídlových</t>
  </si>
  <si>
    <t>975111111</t>
  </si>
  <si>
    <t>Plošné podchycení konstrukcí systémovými prvky samostatnými stojkami výšky do 4 m, zatížení do 6 kPa zřízení</t>
  </si>
  <si>
    <t>podchycení při bourání 113=113.000 [A]</t>
  </si>
  <si>
    <t>975111112</t>
  </si>
  <si>
    <t>Plošné podchycení konstrukcí systémovými prvky samostatnými stojkami výšky do 4 m, zatížení do 6 kPa příplatek za první a každý další den použití</t>
  </si>
  <si>
    <t>113*30*2=6 780.000 [A]</t>
  </si>
  <si>
    <t>975111113</t>
  </si>
  <si>
    <t>Plošné podchycení konstrukcí systémovými prvky samostatnými stojkami výšky do 4 m, zatížení do 6 kPa odstranění</t>
  </si>
  <si>
    <t>981011415</t>
  </si>
  <si>
    <t>Demolice budov postupným rozebíráním z cihel, kamene, tvárnic na maltu cementovou nebo z betonu prostého s podílem konstrukcí přes 25 do 30 %</t>
  </si>
  <si>
    <t>856.4=856.400 [A]</t>
  </si>
  <si>
    <t>997006014</t>
  </si>
  <si>
    <t>Úprava stavebního odpadu pytlování nebezpečného odpadu s obsahem azbestu z vlnitých tabulí</t>
  </si>
  <si>
    <t>997006005</t>
  </si>
  <si>
    <t>Úprava stavebního odpadu drcení s dopravou na vzdálenost do 100 m a naložením do drtícího zařízení ze zdiva cihelného, kamenného a smíšeného</t>
  </si>
  <si>
    <t>997006007</t>
  </si>
  <si>
    <t>Úprava stavebního odpadu drcení s dopravou na vzdálenost do 100 m a naložením do drtícího zařízení ze zdiva železobetonového</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</si>
  <si>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</si>
  <si>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99-79-99</t>
  </si>
  <si>
    <t>D.2.2.6 - Přístřešek na popelnice</t>
  </si>
  <si>
    <t>SO 99-79-99</t>
  </si>
  <si>
    <t>274313611</t>
  </si>
  <si>
    <t>Základy z betonu prostého pasy betonu kamenem neprokládaného tř. C 16/20</t>
  </si>
  <si>
    <t>2.16=2.160 [A]</t>
  </si>
  <si>
    <t>14.4=14.400 [A]</t>
  </si>
  <si>
    <t>764512406</t>
  </si>
  <si>
    <t>Žlab nadřímsový z pozinkovaného plechu hranatý, včetně čel a hrdel uložený v hácích se spádovou vložkou rš 500 mm</t>
  </si>
  <si>
    <t>4.25=4.250 [A]</t>
  </si>
  <si>
    <t>Podrobná specifikace viz. D.2.2.1 - SO 99-71-99.01 - 2.403 - Výpis klempířských výrobků - prvek K – 04</t>
  </si>
  <si>
    <t>766660712</t>
  </si>
  <si>
    <t>Montáž dveřních doplňků dokování závěsů na zárubeň univerzální dveří dvoukřídlových</t>
  </si>
  <si>
    <t>6=6.000 [A]</t>
  </si>
  <si>
    <t>549001R</t>
  </si>
  <si>
    <t>závěs dveřní</t>
  </si>
  <si>
    <t>998766101</t>
  </si>
  <si>
    <t>Přesun hmot pro konstrukce truhlářské stanovený z hmotnosti přesunovaného materiálu vodorovná dopravní vzdálenost do 50 m v objektech výšky do 6 m</t>
  </si>
  <si>
    <t>767391113</t>
  </si>
  <si>
    <t>Montáž krytiny z tvarovaných plechů trapézových nebo vlnitých, uchycených přistřelením</t>
  </si>
  <si>
    <t>13.356=13.356 [A]</t>
  </si>
  <si>
    <t>15484140</t>
  </si>
  <si>
    <t>plech trapézový 55/235 940 Pz tl 0,70mm</t>
  </si>
  <si>
    <t>včetně povrchové úpravy</t>
  </si>
  <si>
    <t>767995111</t>
  </si>
  <si>
    <t>Montáž ostatních atypických zámečnických konstrukcí hmotnosti do 5 kg</t>
  </si>
  <si>
    <t>92.668=92.668 [A]</t>
  </si>
  <si>
    <t>13611238</t>
  </si>
  <si>
    <t>plech ocelový hladký jakost S235JR tl 15mm tabule</t>
  </si>
  <si>
    <t>0.047=0.047 [A] 
0.047 * 1.15Koeficient množství=0.054 [B]</t>
  </si>
  <si>
    <t>14550246</t>
  </si>
  <si>
    <t>profil ocelový svařovaný jakost S235 průřez čtvercový 50x50x3mm</t>
  </si>
  <si>
    <t>0.012=0.012 [A] 
0.012 * 1.15Koeficient množství=0.014 [B]</t>
  </si>
  <si>
    <t>13011061</t>
  </si>
  <si>
    <t>úhelník ocelový rovnostranný jakost S235JR (11 375) 30x30x5mm</t>
  </si>
  <si>
    <t>0.034=0.034 [A] 
0.034 * 1.15Koeficient množství=0.039 [B]</t>
  </si>
  <si>
    <t>767995112</t>
  </si>
  <si>
    <t>Montáž ostatních atypických zámečnických konstrukcí hmotnosti přes 5 do 10 kg</t>
  </si>
  <si>
    <t>116.086=116.086 [A]</t>
  </si>
  <si>
    <t>14550160</t>
  </si>
  <si>
    <t>profil ocelový svařovaný jakost S235 průřez obdelníkový 70x50x3mm</t>
  </si>
  <si>
    <t>0.082=0.082 [A] 
0.082 * 1.15Koeficient množství=0.094 [B]</t>
  </si>
  <si>
    <t>0.035=0.035 [A] 
0.035 * 1.15Koeficient množství=0.040 [B]</t>
  </si>
  <si>
    <t>767995113</t>
  </si>
  <si>
    <t>Montáž ostatních atypických zámečnických konstrukcí hmotnosti přes 10 do 20 kg</t>
  </si>
  <si>
    <t>118.146=118.146 [A]</t>
  </si>
  <si>
    <t>13010428</t>
  </si>
  <si>
    <t>úhelník ocelový rovnostranný jakost S235JR (11 375) 70x70x6mm</t>
  </si>
  <si>
    <t>0.119=0.119 [A] 
0.119 * 1.15Koeficient množství=0.137 [B]</t>
  </si>
  <si>
    <t>767995114</t>
  </si>
  <si>
    <t>Montáž ostatních atypických zámečnických konstrukcí hmotnosti přes 20 do 50 kg</t>
  </si>
  <si>
    <t>408.238=408.238 [A]</t>
  </si>
  <si>
    <t>0.252=0.252 [A] 
0.252 * 1.15Koeficient množství=0.290 [B]</t>
  </si>
  <si>
    <t>14550326</t>
  </si>
  <si>
    <t>profil ocelový svařovaný jakost S235 průřez obdelníkový 100x60x6mm</t>
  </si>
  <si>
    <t>0.156=0.156 [A] 
0.156 * 1.15Koeficient množství=0.179 [B]</t>
  </si>
  <si>
    <t>1037.88=1 037.880 [A]</t>
  </si>
  <si>
    <t>R767001</t>
  </si>
  <si>
    <t>pororošt 20x20 tl. 30 mm</t>
  </si>
  <si>
    <t>vč. povrchové úpravy</t>
  </si>
  <si>
    <t>953965123</t>
  </si>
  <si>
    <t>Kotvy chemické s vyvrtáním otvoru kotevní šrouby pro chemické kotvy, velikost M 12, délka 260 mm</t>
  </si>
  <si>
    <t>40=40.000 [A]</t>
  </si>
  <si>
    <t>dílenská dokumentace pro:   
přístřešek</t>
  </si>
  <si>
    <t>D.2.3</t>
  </si>
  <si>
    <t>Trakční a energetická zařízení</t>
  </si>
  <si>
    <t xml:space="preserve">  SO 99-86-99</t>
  </si>
  <si>
    <t>D.2.3.6 - Areálové rozvody elektro NN a areálové osvětlení</t>
  </si>
  <si>
    <t>SO 99-86-99</t>
  </si>
  <si>
    <t>460010024</t>
  </si>
  <si>
    <t>Vytyčení trasy vedení vzdušného silového nn v terénu přehledném</t>
  </si>
  <si>
    <t>460050013</t>
  </si>
  <si>
    <t>Hloubení nezapažených jam ručně pro stožáry a nabíječky s přemístěním výkopku do vzdálenosti 3 m od okraje jámy nebo naložením na dopravní prostředek, včetně zá</t>
  </si>
  <si>
    <t>Hloubení nezapažených jam ručně pro stožáry a nabíječky s přemístěním výkopku do vzdálenosti 3 m od okraje jámy nebo naložením na dopravní prostředek, včetně zásypu, zhutnění a urovnání povrchu bez patky jednoduché na rovině, délky třídy 3 přes 8 do 10 m, v hornině</t>
  </si>
  <si>
    <t>Stožárové pouzdro z betonové roury d=200mm, trubky pro odvodnění, základu z betonu C20/ 25 XC4 a bočního C30/37 XA2</t>
  </si>
  <si>
    <t>7*0.8*0.8*1.5=6.720 [A]</t>
  </si>
  <si>
    <t>460150154</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</si>
  <si>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</si>
  <si>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Základ z betonu C20/ 25 XC4 pro nabíjecí stanice</t>
  </si>
  <si>
    <t>460421082</t>
  </si>
  <si>
    <t>Kabelové lože z písku včetně podsypu, zhutnění a urovnání povrchu pro kabely nn zakryté plastovou fólií, šířky přes 25 do 50 cm</t>
  </si>
  <si>
    <t>460560154</t>
  </si>
  <si>
    <t>Zásyp kabelových rýh ručně s přemístění sypaniny ze vzdálenosti do 10 m, s uložením výkopku ve vrstvách včetně zhutnění a úpravy povrchu šířky 35 cm hloubky 70</t>
  </si>
  <si>
    <t>Zásyp kabelových rýh ručně s přemístění sypaniny ze vzdálenosti do 10 m, s uložením výkopku ve vrstvách včetně zhutnění a úpravy povrchu šířky 35 cm hloubky 70 cm z horniny třídy těžitelnosti II skupiny 4</t>
  </si>
  <si>
    <t>460600023</t>
  </si>
  <si>
    <t>Vodorovné přemístění (odvoz) horniny dopravními prostředky včetně složení, bez naložení a rozprostření jakékoliv třídy, na vzdálenost přes 500 do 1000 m</t>
  </si>
  <si>
    <t>7*0.8*0.8*1.5+200*0.35*0.7=55.720 [A]</t>
  </si>
  <si>
    <t>210101205</t>
  </si>
  <si>
    <t>Propojení kabelů nebo vodičů spojkou do 1 kV venkovní páskou kabelů celoplastových, počtu a průřezu žil do 3 x 10 a 4 x 10 mm2</t>
  </si>
  <si>
    <t>210204100</t>
  </si>
  <si>
    <t>Montáž výložníků osvětlení jednoramenných nástěnných, hmotnosti do 35 kg</t>
  </si>
  <si>
    <t>22-M</t>
  </si>
  <si>
    <t>Montáže technologických zařízení pro dopravní stavby</t>
  </si>
  <si>
    <t>220700631</t>
  </si>
  <si>
    <t>Montáž a vztyčení stožáru včetně spojení stožáru, montáže kotev, naložení, složení, montáže a vztyčení pomocného zařízení, vztyčení stožáru, napnutí lan, zajišt</t>
  </si>
  <si>
    <t>Montáž a vztyčení stožáru včetně spojení stožáru, montáže kotev, naložení, složení, montáže a vztyčení pomocného zařízení, vztyčení stožáru, napnutí lan, zajištění lan, vyrovnání a očištění stožáru, demontáže pomocného zařízení a pomocných lan trubkového, výšky 12 m</t>
  </si>
  <si>
    <t>220960021</t>
  </si>
  <si>
    <t>Montáž stožárové svorkovnice s připevněním</t>
  </si>
  <si>
    <t>34571350</t>
  </si>
  <si>
    <t>trubka elektroinstalační ohebná dvouplášťová korugovaná (chránička) D 32/40mm, HDPE+LDPE</t>
  </si>
  <si>
    <t>34571352</t>
  </si>
  <si>
    <t>trubka elektroinstalační ohebná dvouplášťová korugovaná (chránička) D 52/63mm, HDPE+LDPE</t>
  </si>
  <si>
    <t>741122614</t>
  </si>
  <si>
    <t>Montáž kabelů měděných bez ukončení uložených pevně plných kulatých nebo bezhalogenových (např. CYKY) počtu a průřezu žil 3x25 až 35 mm2</t>
  </si>
  <si>
    <t>34113034</t>
  </si>
  <si>
    <t>kabel instalační jádro Cu plné izolace PVC plášť PVC 450/750V (CYKY) 5x10mm2</t>
  </si>
  <si>
    <t>34111610</t>
  </si>
  <si>
    <t>kabel silový jádro Cu izolace PVC plášť PVC 0,6/1kV (1-CYKY) 4x25mm2</t>
  </si>
  <si>
    <t>741130007</t>
  </si>
  <si>
    <t>Ukončení vodičů izolovaných s označením a zapojením v rozváděči nebo na přístroji, průřezu žíly do 25 mm2</t>
  </si>
  <si>
    <t>35436030</t>
  </si>
  <si>
    <t>spojka kabelová smršťovaná přímá do 1kV 91ahsc-35/5 5x6-35mm</t>
  </si>
  <si>
    <t>35436027</t>
  </si>
  <si>
    <t>spojka kabelová smršťovaná přímé do 1kV 91ahsc-6 3-4ž.x1-6mm</t>
  </si>
  <si>
    <t>31674065</t>
  </si>
  <si>
    <t>stožár osvětlovací sadový Pz 133/89/60 v 5,0m</t>
  </si>
  <si>
    <t>741373002</t>
  </si>
  <si>
    <t>Montáž svítidel výbojkových se zapojením vodičů průmyslových nebo venkovních na výložník</t>
  </si>
  <si>
    <t>31674000</t>
  </si>
  <si>
    <t>výložník rovný jednoduchý k osvětlovacím stožárům uličním vyložení 500mm</t>
  </si>
  <si>
    <t>3160</t>
  </si>
  <si>
    <t>Svítidlo LED, stožárové 39W/4000K, IP65, IK08</t>
  </si>
  <si>
    <t>3161</t>
  </si>
  <si>
    <t>3162</t>
  </si>
  <si>
    <t>Stožárová rozvodnice komplet včetně pojistek, vývodek, upevnění, zapojení</t>
  </si>
  <si>
    <t>3163</t>
  </si>
  <si>
    <t>Kabelové štítky dle požadavku ČSN 332000-5-52 ed.2, čl. NA.4.5.2.5</t>
  </si>
  <si>
    <t>3164</t>
  </si>
  <si>
    <t>Ostatní potřebné blíže nespecifikované položky, podružný  a montážní materiál</t>
  </si>
  <si>
    <t>35442062</t>
  </si>
  <si>
    <t>pás zemnící 30x4mm FeZn</t>
  </si>
  <si>
    <t>35441073</t>
  </si>
  <si>
    <t>drát D 10mm FeZn</t>
  </si>
  <si>
    <t>35431012</t>
  </si>
  <si>
    <t>svorka uzemnění FeZn spojovací s příložkou</t>
  </si>
  <si>
    <t>svorka uzemnění na stožár pro spojení se zemnícím drátem</t>
  </si>
  <si>
    <t>741810002</t>
  </si>
  <si>
    <t>Zkoušky a prohlídky elektrických rozvodů a zařízení celková prohlídka a vyhotovení revizní zprávy pro objem montážních prací přes 100 do 500 tis. Kč</t>
  </si>
  <si>
    <t>998741101</t>
  </si>
  <si>
    <t>Přesun hmot pro silnoproud stanovený z hmotnosti přesunovaného materiálu vodorovná dopravní vzdálenost do 50 m v objektech výšky do 6 m</t>
  </si>
  <si>
    <t>Práce a dodávky M</t>
  </si>
  <si>
    <t>460742111</t>
  </si>
  <si>
    <t>Osazení kabelových prostupů včetně utěsnění a spárování z trub plastových do rýhy, bez výkopových prací bez obsypu, vnitřního průměru do 10 cm</t>
  </si>
  <si>
    <t>Dozbrojení stávajícího rozváděče +RH v technologické budově o nové odběrné místo 32A/B/3 s přímým měřením a nový jistič 100A/B/3 bez měření. Zatažení stávajícíh</t>
  </si>
  <si>
    <t>Dozbrojení stávajícího rozváděče +RH v technologické budově o nové odběrné místo 32A/B/3 s přímým měřením a nový jistič 100A/B/3 bez měření. Zatažení stávajícího kabelu vedoucího z původní výpravní budovy bez přerušení do rozváděče +RH - včetně odkopání v délce cca 15m</t>
  </si>
  <si>
    <t>D.2.4</t>
  </si>
  <si>
    <t>Ostatní stavební objekty</t>
  </si>
  <si>
    <t xml:space="preserve">  SO 99-95-99</t>
  </si>
  <si>
    <t>D.2.4.1 - Sadové úpravy a mobiliář</t>
  </si>
  <si>
    <t>SO 99-95-99</t>
  </si>
  <si>
    <t>295.31+57.57=352.880 [A]</t>
  </si>
  <si>
    <t>181351103</t>
  </si>
  <si>
    <t>Rozprostření a urovnání ornice v rovině nebo ve svahu sklonu do 1:5 strojně při souvislé ploše přes 100 do 500 m2, tl. vrstvy do 200 mm</t>
  </si>
  <si>
    <t>295.31=295.310 [A]</t>
  </si>
  <si>
    <t>295.31*0.2*1.6=94.499 [A]</t>
  </si>
  <si>
    <t>181411121</t>
  </si>
  <si>
    <t>Založení trávníku na půdě předem připravené plochy do 1000 m2 výsevem včetně utažení lučního v rovině nebo na svahu do 1:5</t>
  </si>
  <si>
    <t>00572472</t>
  </si>
  <si>
    <t>osivo směs travní krajinná-rovinná</t>
  </si>
  <si>
    <t>184102112</t>
  </si>
  <si>
    <t>Výsadba dřeviny s balem do předem vyhloubené jamky se zalitím v rovině nebo na svahu do 1:5, při průměru balu přes 200 do 300 mm</t>
  </si>
  <si>
    <t>12=12.000 [A]</t>
  </si>
  <si>
    <t>02650300</t>
  </si>
  <si>
    <t>javor mléč /Acer platanoides/ 20-50cm</t>
  </si>
  <si>
    <t>184215131</t>
  </si>
  <si>
    <t>Ukotvení dřeviny kůly třemi kůly, délky do 1 m</t>
  </si>
  <si>
    <t>12*3=36.000 [A]</t>
  </si>
  <si>
    <t>60591251</t>
  </si>
  <si>
    <t>kůl vyvazovací dřevěný impregnovaný D 8cm dl 1,5m</t>
  </si>
  <si>
    <t>184501121</t>
  </si>
  <si>
    <t>Zhotovení obalu kmene a spodních částí větví stromu z juty v jedné vrstvě v rovině nebo na svahu do 1:5</t>
  </si>
  <si>
    <t>12*0.25=3.000 [A]</t>
  </si>
  <si>
    <t>184813511</t>
  </si>
  <si>
    <t>Chemické odplevelení půdy před založením kultury, trávníku nebo zpevněných ploch ručně o jakékoli výměře postřikem na široko v rovině nebo na svahu do 1:5</t>
  </si>
  <si>
    <t>184911151</t>
  </si>
  <si>
    <t>Mulčování záhonů kačírkem nebo drceným kamenivem tloušťky mulče přes 20 do 50 mm v rovině nebo na svahu do 1:5</t>
  </si>
  <si>
    <t>57.57=57.570 [A]</t>
  </si>
  <si>
    <t>58341341</t>
  </si>
  <si>
    <t>kamenivo drcené drobné frakce 0/4</t>
  </si>
  <si>
    <t>184911311</t>
  </si>
  <si>
    <t>Položení mulčovací textilie proti prorůstání plevelů kolem vysázených rostlin v rovině nebo na svahu do 1:5</t>
  </si>
  <si>
    <t>69311031</t>
  </si>
  <si>
    <t>geotextilie tkaná separační, filtrační, výztužná PP pevnost v tahu 10kN/m</t>
  </si>
  <si>
    <t>184911421</t>
  </si>
  <si>
    <t>Mulčování vysazených rostlin mulčovací kůrou, tl. do 100 mm v rovině nebo na svahu do 1:5</t>
  </si>
  <si>
    <t>10391100</t>
  </si>
  <si>
    <t>kůra mulčovací VL</t>
  </si>
  <si>
    <t>185804215</t>
  </si>
  <si>
    <t>Vypletí v rovině nebo na svahu do 1:5 trávníku po výsevu</t>
  </si>
  <si>
    <t>185804312</t>
  </si>
  <si>
    <t>Zalití rostlin vodou plochy záhonů jednotlivě přes 20 m2</t>
  </si>
  <si>
    <t>(295.31+57.57)*0.05=17.644 [A]</t>
  </si>
  <si>
    <t>0.375=0.375 [A]</t>
  </si>
  <si>
    <t>3.928=3.928 [A]</t>
  </si>
  <si>
    <t>564211012</t>
  </si>
  <si>
    <t>Podklad nebo podsyp ze štěrkopísku ŠP s rozprostřením, vlhčením a zhutněním plochy jednotlivě do 100 m2, po zhutnění tl. 60 mm</t>
  </si>
  <si>
    <t>564751101</t>
  </si>
  <si>
    <t>Podklad nebo kryt z kameniva hrubého drceného vel. 32-63 mm s rozprostřením a zhutněním plochy jednotlivě do 100 m2, po zhutnění tl. 150 mm</t>
  </si>
  <si>
    <t>916371211</t>
  </si>
  <si>
    <t>Osazení skrytého flexibilního zahradního obrubníku plastového jednostranným odkopáním</t>
  </si>
  <si>
    <t>67.79=67.790 [A]</t>
  </si>
  <si>
    <t>27245187</t>
  </si>
  <si>
    <t>obrubník zahradní z recyklovaného materiálu 25mx300mmx4mm</t>
  </si>
  <si>
    <t>16=16.000 [A]</t>
  </si>
  <si>
    <t>998231311</t>
  </si>
  <si>
    <t>Přesun hmot pro sadovnické a krajinářské úpravy - strojně dopravní vzdálenost do 5000 m</t>
  </si>
  <si>
    <t>OST</t>
  </si>
  <si>
    <t xml:space="preserve">  OST</t>
  </si>
  <si>
    <t>045203000</t>
  </si>
  <si>
    <t>Kompletační činnost</t>
  </si>
  <si>
    <t>045303000</t>
  </si>
  <si>
    <t>Koordinační činnost</t>
  </si>
  <si>
    <t>R045001</t>
  </si>
  <si>
    <t>Osvedčení o profesní způsobilosti montáže sdělovacích zařízení</t>
  </si>
  <si>
    <t>VRN7</t>
  </si>
  <si>
    <t>Provozní vlivy</t>
  </si>
  <si>
    <t>071002000</t>
  </si>
  <si>
    <t>Provoz investora, třetích osob</t>
  </si>
  <si>
    <t>opatření k zajištění nepřerušenému pohybu cestujících, zaměstnanců a nájemníků. Provizorní opatření k zajištění provozu výpravní budovy a zejména dopravní kanceláře. (zajištění bezprašnosti, zakrývání a ochrana strojů a zařízení, ochrana užívaných prostor při výměně otvorů atd.)</t>
  </si>
  <si>
    <t>POV</t>
  </si>
  <si>
    <t>Provizorní opatření</t>
  </si>
  <si>
    <t xml:space="preserve">  POV</t>
  </si>
  <si>
    <t>119003223</t>
  </si>
  <si>
    <t>Pomocné konstrukce při zabezpečení výkopu svislé ocelové mobilní oplocení, výšky přes 1,5 do 2,2 m panely vyplněné profilovaným plechem zřízení</t>
  </si>
  <si>
    <t>119003224</t>
  </si>
  <si>
    <t>Pomocné konstrukce při zabezpečení výkopu svislé ocelové mobilní oplocení, výšky přes 1,5 do 2,2 m panely vyplněné profilovaným plechem odstranění</t>
  </si>
  <si>
    <t>619996117</t>
  </si>
  <si>
    <t>Ochrana stavebních konstrukcí a samostatných prvků včetně pozdějšího odstranění obedněním z OSB desek podlahy</t>
  </si>
  <si>
    <t>R015170.901</t>
  </si>
  <si>
    <t>901</t>
  </si>
  <si>
    <t>Likvidace odpadů nekontaminovaných - 17 02 01 dřevo po stavebním použití, z demolic včetně dopravy</t>
  </si>
  <si>
    <t>Mobilní buňky</t>
  </si>
  <si>
    <t>RPOV001</t>
  </si>
  <si>
    <t>Čekárna</t>
  </si>
  <si>
    <t>1. Položka obsahuje: • dovoz a osazení mobilní buňky • provoz a údržba • připojení na energie • odpojení a odvoz mobilní buňky 2. Mobilní buňka obsahuje: • vytápění a klimatizovaní 
předpoklad pronájem 12 měsíců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</si>
</sst>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sharedStrings" Target="sharedStrings.xml" /><Relationship Id="rId2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8"/>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0+C10+C12+C14+C20+C23+C31+C33+C35+C37</f>
      </c>
    </row>
    <row r="7" spans="2:3" ht="12.75" customHeight="1">
      <c r="B7" s="8" t="s">
        <v>7</v>
      </c>
      <c s="10">
        <f>0+E10+E12+E14+E20+E23+E31+E33+E35+E37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99</v>
      </c>
      <c s="12" t="s">
        <v>100</v>
      </c>
      <c s="14">
        <f>0+C13</f>
      </c>
      <c s="14">
        <f>C12*0.21</f>
      </c>
      <c s="14">
        <f>0+E13</f>
      </c>
      <c s="13">
        <f>0+F13</f>
      </c>
    </row>
    <row r="13" spans="1:6" ht="12.75">
      <c r="A13" s="11" t="s">
        <v>101</v>
      </c>
      <c s="12" t="s">
        <v>100</v>
      </c>
      <c s="14">
        <f>'SO 98-98'!K8+'SO 98-98'!M8</f>
      </c>
      <c s="14">
        <f>C13*0.21</f>
      </c>
      <c s="14">
        <f>C13+D13</f>
      </c>
      <c s="13">
        <f>'SO 98-98'!T7</f>
      </c>
    </row>
    <row r="14" spans="1:6" ht="12.75">
      <c r="A14" s="11" t="s">
        <v>123</v>
      </c>
      <c s="12" t="s">
        <v>124</v>
      </c>
      <c s="14">
        <f>0+C15+C16+C17+C18+C19</f>
      </c>
      <c s="14">
        <f>C14*0.21</f>
      </c>
      <c s="14">
        <f>0+E15+E16+E17+E18+E19</f>
      </c>
      <c s="13">
        <f>0+F15+F16+F17+F18+F19</f>
      </c>
    </row>
    <row r="15" spans="1:6" ht="12.75">
      <c r="A15" s="11" t="s">
        <v>125</v>
      </c>
      <c s="12" t="s">
        <v>126</v>
      </c>
      <c s="14">
        <f>'99-02-19'!K8+'99-02-19'!M8</f>
      </c>
      <c s="14">
        <f>C15*0.21</f>
      </c>
      <c s="14">
        <f>C15+D15</f>
      </c>
      <c s="13">
        <f>'99-02-19'!T7</f>
      </c>
    </row>
    <row r="16" spans="1:6" ht="12.75">
      <c r="A16" s="11" t="s">
        <v>348</v>
      </c>
      <c s="12" t="s">
        <v>349</v>
      </c>
      <c s="14">
        <f>'99-02-19.1'!K8+'99-02-19.1'!M8</f>
      </c>
      <c s="14">
        <f>C16*0.21</f>
      </c>
      <c s="14">
        <f>C16+D16</f>
      </c>
      <c s="13">
        <f>'99-02-19.1'!T7</f>
      </c>
    </row>
    <row r="17" spans="1:6" ht="12.75">
      <c r="A17" s="11" t="s">
        <v>510</v>
      </c>
      <c s="12" t="s">
        <v>511</v>
      </c>
      <c s="14">
        <f>'99-02-49'!K8+'99-02-49'!M8</f>
      </c>
      <c s="14">
        <f>C17*0.21</f>
      </c>
      <c s="14">
        <f>C17+D17</f>
      </c>
      <c s="13">
        <f>'99-02-49'!T7</f>
      </c>
    </row>
    <row r="18" spans="1:6" ht="12.75">
      <c r="A18" s="11" t="s">
        <v>640</v>
      </c>
      <c s="12" t="s">
        <v>641</v>
      </c>
      <c s="14">
        <f>'99-02-59'!K8+'99-02-59'!M8</f>
      </c>
      <c s="14">
        <f>C18*0.21</f>
      </c>
      <c s="14">
        <f>C18+D18</f>
      </c>
      <c s="13">
        <f>'99-02-59'!T7</f>
      </c>
    </row>
    <row r="19" spans="1:6" ht="12.75">
      <c r="A19" s="11" t="s">
        <v>719</v>
      </c>
      <c s="12" t="s">
        <v>720</v>
      </c>
      <c s="14">
        <f>'99-02-69'!K8+'99-02-69'!M8</f>
      </c>
      <c s="14">
        <f>C19*0.21</f>
      </c>
      <c s="14">
        <f>C19+D19</f>
      </c>
      <c s="13">
        <f>'99-02-69'!T7</f>
      </c>
    </row>
    <row r="20" spans="1:6" ht="12.75">
      <c r="A20" s="11" t="s">
        <v>787</v>
      </c>
      <c s="12" t="s">
        <v>788</v>
      </c>
      <c s="14">
        <f>0+C21+C22</f>
      </c>
      <c s="14">
        <f>C20*0.21</f>
      </c>
      <c s="14">
        <f>0+E21+E22</f>
      </c>
      <c s="13">
        <f>0+F21+F22</f>
      </c>
    </row>
    <row r="21" spans="1:6" ht="12.75">
      <c r="A21" s="11" t="s">
        <v>789</v>
      </c>
      <c s="12" t="s">
        <v>790</v>
      </c>
      <c s="14">
        <f>'SO 99-31-99'!K8+'SO 99-31-99'!M8</f>
      </c>
      <c s="14">
        <f>C21*0.21</f>
      </c>
      <c s="14">
        <f>C21+D21</f>
      </c>
      <c s="13">
        <f>'SO 99-31-99'!T7</f>
      </c>
    </row>
    <row r="22" spans="1:6" ht="12.75">
      <c r="A22" s="11" t="s">
        <v>926</v>
      </c>
      <c s="12" t="s">
        <v>927</v>
      </c>
      <c s="14">
        <f>'SO 99-52-99'!K8+'SO 99-52-99'!M8</f>
      </c>
      <c s="14">
        <f>C22*0.21</f>
      </c>
      <c s="14">
        <f>C22+D22</f>
      </c>
      <c s="13">
        <f>'SO 99-52-99'!T7</f>
      </c>
    </row>
    <row r="23" spans="1:6" ht="12.75">
      <c r="A23" s="11" t="s">
        <v>1040</v>
      </c>
      <c s="12" t="s">
        <v>1041</v>
      </c>
      <c s="14">
        <f>0+C24+C25+C26+C27+C28+C29+C30</f>
      </c>
      <c s="14">
        <f>C23*0.21</f>
      </c>
      <c s="14">
        <f>0+E24+E25+E26+E27+E28+E29+E30</f>
      </c>
      <c s="13">
        <f>0+F24+F25+F26+F27+F28+F29+F30</f>
      </c>
    </row>
    <row r="24" spans="1:6" ht="12.75">
      <c r="A24" s="11" t="s">
        <v>1042</v>
      </c>
      <c s="12" t="s">
        <v>1043</v>
      </c>
      <c s="14">
        <f>'SO 99-71-99.01'!K8+'SO 99-71-99.01'!M8</f>
      </c>
      <c s="14">
        <f>C24*0.21</f>
      </c>
      <c s="14">
        <f>C24+D24</f>
      </c>
      <c s="13">
        <f>'SO 99-71-99.01'!T7</f>
      </c>
    </row>
    <row r="25" spans="1:6" ht="12.75">
      <c r="A25" s="11" t="s">
        <v>1221</v>
      </c>
      <c s="12" t="s">
        <v>1222</v>
      </c>
      <c s="14">
        <f>'SO 99-71-99.02'!K8+'SO 99-71-99.02'!M8</f>
      </c>
      <c s="14">
        <f>C25*0.21</f>
      </c>
      <c s="14">
        <f>C25+D25</f>
      </c>
      <c s="13">
        <f>'SO 99-71-99.02'!T7</f>
      </c>
    </row>
    <row r="26" spans="1:6" ht="12.75">
      <c r="A26" s="11" t="s">
        <v>1298</v>
      </c>
      <c s="12" t="s">
        <v>1299</v>
      </c>
      <c s="14">
        <f>'SO 99-71-99.04'!K8+'SO 99-71-99.04'!M8</f>
      </c>
      <c s="14">
        <f>C26*0.21</f>
      </c>
      <c s="14">
        <f>C26+D26</f>
      </c>
      <c s="13">
        <f>'SO 99-71-99.04'!T7</f>
      </c>
    </row>
    <row r="27" spans="1:6" ht="12.75">
      <c r="A27" s="11" t="s">
        <v>1325</v>
      </c>
      <c s="12" t="s">
        <v>1326</v>
      </c>
      <c s="14">
        <f>'SO 99-71-99.05'!K8+'SO 99-71-99.05'!M8</f>
      </c>
      <c s="14">
        <f>C27*0.21</f>
      </c>
      <c s="14">
        <f>C27+D27</f>
      </c>
      <c s="13">
        <f>'SO 99-71-99.05'!T7</f>
      </c>
    </row>
    <row r="28" spans="1:6" ht="12.75">
      <c r="A28" s="11" t="s">
        <v>1512</v>
      </c>
      <c s="12" t="s">
        <v>1513</v>
      </c>
      <c s="14">
        <f>'SO 99-77-99'!K8+'SO 99-77-99'!M8</f>
      </c>
      <c s="14">
        <f>C28*0.21</f>
      </c>
      <c s="14">
        <f>C28+D28</f>
      </c>
      <c s="13">
        <f>'SO 99-77-99'!T7</f>
      </c>
    </row>
    <row r="29" spans="1:6" ht="12.75">
      <c r="A29" s="11" t="s">
        <v>1546</v>
      </c>
      <c s="12" t="s">
        <v>1547</v>
      </c>
      <c s="14">
        <f>'SO 99-78-99'!K8+'SO 99-78-99'!M8</f>
      </c>
      <c s="14">
        <f>C29*0.21</f>
      </c>
      <c s="14">
        <f>C29+D29</f>
      </c>
      <c s="13">
        <f>'SO 99-78-99'!T7</f>
      </c>
    </row>
    <row r="30" spans="1:6" ht="12.75">
      <c r="A30" s="11" t="s">
        <v>1598</v>
      </c>
      <c s="12" t="s">
        <v>1599</v>
      </c>
      <c s="14">
        <f>'SO 99-79-99'!K8+'SO 99-79-99'!M8</f>
      </c>
      <c s="14">
        <f>C30*0.21</f>
      </c>
      <c s="14">
        <f>C30+D30</f>
      </c>
      <c s="13">
        <f>'SO 99-79-99'!T7</f>
      </c>
    </row>
    <row r="31" spans="1:6" ht="12.75">
      <c r="A31" s="11" t="s">
        <v>1662</v>
      </c>
      <c s="12" t="s">
        <v>1663</v>
      </c>
      <c s="14">
        <f>0+C32</f>
      </c>
      <c s="14">
        <f>C31*0.21</f>
      </c>
      <c s="14">
        <f>0+E32</f>
      </c>
      <c s="13">
        <f>0+F32</f>
      </c>
    </row>
    <row r="32" spans="1:6" ht="12.75">
      <c r="A32" s="11" t="s">
        <v>1664</v>
      </c>
      <c s="12" t="s">
        <v>1665</v>
      </c>
      <c s="14">
        <f>'SO 99-86-99'!K8+'SO 99-86-99'!M8</f>
      </c>
      <c s="14">
        <f>C32*0.21</f>
      </c>
      <c s="14">
        <f>C32+D32</f>
      </c>
      <c s="13">
        <f>'SO 99-86-99'!T7</f>
      </c>
    </row>
    <row r="33" spans="1:6" ht="12.75">
      <c r="A33" s="11" t="s">
        <v>1743</v>
      </c>
      <c s="12" t="s">
        <v>1744</v>
      </c>
      <c s="14">
        <f>0+C34</f>
      </c>
      <c s="14">
        <f>C33*0.21</f>
      </c>
      <c s="14">
        <f>0+E34</f>
      </c>
      <c s="13">
        <f>0+F34</f>
      </c>
    </row>
    <row r="34" spans="1:6" ht="12.75">
      <c r="A34" s="11" t="s">
        <v>1745</v>
      </c>
      <c s="12" t="s">
        <v>1746</v>
      </c>
      <c s="14">
        <f>'SO 99-95-99'!K8+'SO 99-95-99'!M8</f>
      </c>
      <c s="14">
        <f>C34*0.21</f>
      </c>
      <c s="14">
        <f>C34+D34</f>
      </c>
      <c s="13">
        <f>'SO 99-95-99'!T7</f>
      </c>
    </row>
    <row r="35" spans="1:6" ht="12.75">
      <c r="A35" s="11" t="s">
        <v>1804</v>
      </c>
      <c s="12" t="s">
        <v>1491</v>
      </c>
      <c s="14">
        <f>0+C36</f>
      </c>
      <c s="14">
        <f>C35*0.21</f>
      </c>
      <c s="14">
        <f>0+E36</f>
      </c>
      <c s="13">
        <f>0+F36</f>
      </c>
    </row>
    <row r="36" spans="1:6" ht="12.75">
      <c r="A36" s="11" t="s">
        <v>1805</v>
      </c>
      <c s="12" t="s">
        <v>1491</v>
      </c>
      <c s="14">
        <f>OST!K8+OST!M8</f>
      </c>
      <c s="14">
        <f>C36*0.21</f>
      </c>
      <c s="14">
        <f>C36+D36</f>
      </c>
      <c s="13">
        <f>OST!T7</f>
      </c>
    </row>
    <row r="37" spans="1:6" ht="12.75">
      <c r="A37" s="11" t="s">
        <v>1817</v>
      </c>
      <c s="12" t="s">
        <v>1818</v>
      </c>
      <c s="14">
        <f>0+C38</f>
      </c>
      <c s="14">
        <f>C37*0.21</f>
      </c>
      <c s="14">
        <f>0+E38</f>
      </c>
      <c s="13">
        <f>0+F38</f>
      </c>
    </row>
    <row r="38" spans="1:6" ht="12.75">
      <c r="A38" s="11" t="s">
        <v>1819</v>
      </c>
      <c s="12" t="s">
        <v>1818</v>
      </c>
      <c s="14">
        <f>POV!K8+POV!M8</f>
      </c>
      <c s="14">
        <f>C38*0.21</f>
      </c>
      <c s="14">
        <f>C38+D38</f>
      </c>
      <c s="13">
        <f>POV!T7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787</v>
      </c>
      <c s="41">
        <f>Rekapitulace!C20</f>
      </c>
      <c s="20" t="s">
        <v>0</v>
      </c>
      <c t="s">
        <v>22</v>
      </c>
      <c t="s">
        <v>27</v>
      </c>
    </row>
    <row r="4" spans="1:16" ht="32" customHeight="1">
      <c r="A4" s="24" t="s">
        <v>19</v>
      </c>
      <c s="25" t="s">
        <v>28</v>
      </c>
      <c s="27" t="s">
        <v>787</v>
      </c>
      <c r="E4" s="26" t="s">
        <v>788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928</v>
      </c>
      <c r="E8" s="30" t="s">
        <v>927</v>
      </c>
      <c r="J8" s="29">
        <f>0+J9+J42+J55+J104+J161+J186</f>
      </c>
      <c s="29">
        <f>0+K9+K42+K55+K104+K161+K186</f>
      </c>
      <c s="29">
        <f>0+L9+L42+L55+L104+L161+L186</f>
      </c>
      <c s="29">
        <f>0+M9+M42+M55+M104+M161+M186</f>
      </c>
    </row>
    <row r="9" spans="1:13" ht="12.75">
      <c r="A9" t="s">
        <v>46</v>
      </c>
      <c r="C9" s="31" t="s">
        <v>50</v>
      </c>
      <c r="E9" s="33" t="s">
        <v>792</v>
      </c>
      <c r="J9" s="32">
        <f>0</f>
      </c>
      <c s="32">
        <f>0</f>
      </c>
      <c s="32">
        <f>0+L10+L14+L18+L22+L26+L30+L34+L38</f>
      </c>
      <c s="32">
        <f>0+M10+M14+M18+M22+M26+M30+M34+M38</f>
      </c>
    </row>
    <row r="10" spans="1:16" ht="25.5">
      <c r="A10" t="s">
        <v>49</v>
      </c>
      <c s="34" t="s">
        <v>50</v>
      </c>
      <c s="34" t="s">
        <v>929</v>
      </c>
      <c s="35" t="s">
        <v>5</v>
      </c>
      <c s="6" t="s">
        <v>930</v>
      </c>
      <c s="36" t="s">
        <v>501</v>
      </c>
      <c s="37">
        <v>160.98</v>
      </c>
      <c s="36">
        <v>0</v>
      </c>
      <c s="36">
        <f>ROUND(G10*H10,6)</f>
      </c>
      <c r="L10" s="38">
        <v>0</v>
      </c>
      <c s="32">
        <f>ROUND(ROUND(L10,2)*ROUND(G10,3),2)</f>
      </c>
      <c s="36" t="s">
        <v>133</v>
      </c>
      <c>
        <f>(M10*21)/100</f>
      </c>
      <c t="s">
        <v>27</v>
      </c>
    </row>
    <row r="11" spans="1:5" ht="38.25">
      <c r="A11" s="35" t="s">
        <v>56</v>
      </c>
      <c r="E11" s="39" t="s">
        <v>931</v>
      </c>
    </row>
    <row r="12" spans="1:5" ht="12.75">
      <c r="A12" s="35" t="s">
        <v>57</v>
      </c>
      <c r="E12" s="40" t="s">
        <v>932</v>
      </c>
    </row>
    <row r="13" spans="1:5" ht="12.75">
      <c r="A13" t="s">
        <v>59</v>
      </c>
      <c r="E13" s="39" t="s">
        <v>5</v>
      </c>
    </row>
    <row r="14" spans="1:16" ht="25.5">
      <c r="A14" t="s">
        <v>49</v>
      </c>
      <c s="34" t="s">
        <v>27</v>
      </c>
      <c s="34" t="s">
        <v>933</v>
      </c>
      <c s="35" t="s">
        <v>5</v>
      </c>
      <c s="6" t="s">
        <v>934</v>
      </c>
      <c s="36" t="s">
        <v>501</v>
      </c>
      <c s="37">
        <v>439.98</v>
      </c>
      <c s="36">
        <v>0</v>
      </c>
      <c s="36">
        <f>ROUND(G14*H14,6)</f>
      </c>
      <c r="L14" s="38">
        <v>0</v>
      </c>
      <c s="32">
        <f>ROUND(ROUND(L14,2)*ROUND(G14,3),2)</f>
      </c>
      <c s="36" t="s">
        <v>133</v>
      </c>
      <c>
        <f>(M14*21)/100</f>
      </c>
      <c t="s">
        <v>27</v>
      </c>
    </row>
    <row r="15" spans="1:5" ht="38.25">
      <c r="A15" s="35" t="s">
        <v>56</v>
      </c>
      <c r="E15" s="39" t="s">
        <v>935</v>
      </c>
    </row>
    <row r="16" spans="1:5" ht="12.75">
      <c r="A16" s="35" t="s">
        <v>57</v>
      </c>
      <c r="E16" s="40" t="s">
        <v>936</v>
      </c>
    </row>
    <row r="17" spans="1:5" ht="12.75">
      <c r="A17" t="s">
        <v>59</v>
      </c>
      <c r="E17" s="39" t="s">
        <v>5</v>
      </c>
    </row>
    <row r="18" spans="1:16" ht="25.5">
      <c r="A18" t="s">
        <v>49</v>
      </c>
      <c s="34" t="s">
        <v>25</v>
      </c>
      <c s="34" t="s">
        <v>937</v>
      </c>
      <c s="35" t="s">
        <v>5</v>
      </c>
      <c s="6" t="s">
        <v>934</v>
      </c>
      <c s="36" t="s">
        <v>501</v>
      </c>
      <c s="37">
        <v>279</v>
      </c>
      <c s="36">
        <v>0</v>
      </c>
      <c s="36">
        <f>ROUND(G18*H18,6)</f>
      </c>
      <c r="L18" s="38">
        <v>0</v>
      </c>
      <c s="32">
        <f>ROUND(ROUND(L18,2)*ROUND(G18,3),2)</f>
      </c>
      <c s="36" t="s">
        <v>133</v>
      </c>
      <c>
        <f>(M18*21)/100</f>
      </c>
      <c t="s">
        <v>27</v>
      </c>
    </row>
    <row r="19" spans="1:5" ht="38.25">
      <c r="A19" s="35" t="s">
        <v>56</v>
      </c>
      <c r="E19" s="39" t="s">
        <v>938</v>
      </c>
    </row>
    <row r="20" spans="1:5" ht="12.75">
      <c r="A20" s="35" t="s">
        <v>57</v>
      </c>
      <c r="E20" s="40" t="s">
        <v>939</v>
      </c>
    </row>
    <row r="21" spans="1:5" ht="12.75">
      <c r="A21" t="s">
        <v>59</v>
      </c>
      <c r="E21" s="39" t="s">
        <v>5</v>
      </c>
    </row>
    <row r="22" spans="1:16" ht="25.5">
      <c r="A22" t="s">
        <v>49</v>
      </c>
      <c s="34" t="s">
        <v>69</v>
      </c>
      <c s="34" t="s">
        <v>940</v>
      </c>
      <c s="35" t="s">
        <v>5</v>
      </c>
      <c s="6" t="s">
        <v>934</v>
      </c>
      <c s="36" t="s">
        <v>501</v>
      </c>
      <c s="37">
        <v>279</v>
      </c>
      <c s="36">
        <v>0</v>
      </c>
      <c s="36">
        <f>ROUND(G22*H22,6)</f>
      </c>
      <c r="L22" s="38">
        <v>0</v>
      </c>
      <c s="32">
        <f>ROUND(ROUND(L22,2)*ROUND(G22,3),2)</f>
      </c>
      <c s="36" t="s">
        <v>133</v>
      </c>
      <c>
        <f>(M22*21)/100</f>
      </c>
      <c t="s">
        <v>27</v>
      </c>
    </row>
    <row r="23" spans="1:5" ht="38.25">
      <c r="A23" s="35" t="s">
        <v>56</v>
      </c>
      <c r="E23" s="39" t="s">
        <v>941</v>
      </c>
    </row>
    <row r="24" spans="1:5" ht="12.75">
      <c r="A24" s="35" t="s">
        <v>57</v>
      </c>
      <c r="E24" s="40" t="s">
        <v>939</v>
      </c>
    </row>
    <row r="25" spans="1:5" ht="12.75">
      <c r="A25" t="s">
        <v>59</v>
      </c>
      <c r="E25" s="39" t="s">
        <v>5</v>
      </c>
    </row>
    <row r="26" spans="1:16" ht="25.5">
      <c r="A26" t="s">
        <v>49</v>
      </c>
      <c s="34" t="s">
        <v>74</v>
      </c>
      <c s="34" t="s">
        <v>942</v>
      </c>
      <c s="35" t="s">
        <v>5</v>
      </c>
      <c s="6" t="s">
        <v>943</v>
      </c>
      <c s="36" t="s">
        <v>182</v>
      </c>
      <c s="37">
        <v>50</v>
      </c>
      <c s="36">
        <v>0</v>
      </c>
      <c s="36">
        <f>ROUND(G26*H26,6)</f>
      </c>
      <c r="L26" s="38">
        <v>0</v>
      </c>
      <c s="32">
        <f>ROUND(ROUND(L26,2)*ROUND(G26,3),2)</f>
      </c>
      <c s="36" t="s">
        <v>133</v>
      </c>
      <c>
        <f>(M26*21)/100</f>
      </c>
      <c t="s">
        <v>27</v>
      </c>
    </row>
    <row r="27" spans="1:5" ht="25.5">
      <c r="A27" s="35" t="s">
        <v>56</v>
      </c>
      <c r="E27" s="39" t="s">
        <v>943</v>
      </c>
    </row>
    <row r="28" spans="1:5" ht="12.75">
      <c r="A28" s="35" t="s">
        <v>57</v>
      </c>
      <c r="E28" s="40" t="s">
        <v>944</v>
      </c>
    </row>
    <row r="29" spans="1:5" ht="12.75">
      <c r="A29" t="s">
        <v>59</v>
      </c>
      <c r="E29" s="39" t="s">
        <v>5</v>
      </c>
    </row>
    <row r="30" spans="1:16" ht="25.5">
      <c r="A30" t="s">
        <v>49</v>
      </c>
      <c s="34" t="s">
        <v>26</v>
      </c>
      <c s="34" t="s">
        <v>945</v>
      </c>
      <c s="35" t="s">
        <v>5</v>
      </c>
      <c s="6" t="s">
        <v>946</v>
      </c>
      <c s="36" t="s">
        <v>501</v>
      </c>
      <c s="37">
        <v>379.417</v>
      </c>
      <c s="36">
        <v>0</v>
      </c>
      <c s="36">
        <f>ROUND(G30*H30,6)</f>
      </c>
      <c r="L30" s="38">
        <v>0</v>
      </c>
      <c s="32">
        <f>ROUND(ROUND(L30,2)*ROUND(G30,3),2)</f>
      </c>
      <c s="36" t="s">
        <v>133</v>
      </c>
      <c>
        <f>(M30*21)/100</f>
      </c>
      <c t="s">
        <v>27</v>
      </c>
    </row>
    <row r="31" spans="1:5" ht="25.5">
      <c r="A31" s="35" t="s">
        <v>56</v>
      </c>
      <c r="E31" s="39" t="s">
        <v>946</v>
      </c>
    </row>
    <row r="32" spans="1:5" ht="12.75">
      <c r="A32" s="35" t="s">
        <v>57</v>
      </c>
      <c r="E32" s="40" t="s">
        <v>947</v>
      </c>
    </row>
    <row r="33" spans="1:5" ht="12.75">
      <c r="A33" t="s">
        <v>59</v>
      </c>
      <c r="E33" s="39" t="s">
        <v>5</v>
      </c>
    </row>
    <row r="34" spans="1:16" ht="25.5">
      <c r="A34" t="s">
        <v>49</v>
      </c>
      <c s="34" t="s">
        <v>84</v>
      </c>
      <c s="34" t="s">
        <v>948</v>
      </c>
      <c s="35" t="s">
        <v>5</v>
      </c>
      <c s="6" t="s">
        <v>949</v>
      </c>
      <c s="36" t="s">
        <v>501</v>
      </c>
      <c s="37">
        <v>379.417</v>
      </c>
      <c s="36">
        <v>0</v>
      </c>
      <c s="36">
        <f>ROUND(G34*H34,6)</f>
      </c>
      <c r="L34" s="38">
        <v>0</v>
      </c>
      <c s="32">
        <f>ROUND(ROUND(L34,2)*ROUND(G34,3),2)</f>
      </c>
      <c s="36" t="s">
        <v>133</v>
      </c>
      <c>
        <f>(M34*21)/100</f>
      </c>
      <c t="s">
        <v>27</v>
      </c>
    </row>
    <row r="35" spans="1:5" ht="38.25">
      <c r="A35" s="35" t="s">
        <v>56</v>
      </c>
      <c r="E35" s="39" t="s">
        <v>950</v>
      </c>
    </row>
    <row r="36" spans="1:5" ht="12.75">
      <c r="A36" s="35" t="s">
        <v>57</v>
      </c>
      <c r="E36" s="40" t="s">
        <v>947</v>
      </c>
    </row>
    <row r="37" spans="1:5" ht="12.75">
      <c r="A37" t="s">
        <v>59</v>
      </c>
      <c r="E37" s="39" t="s">
        <v>5</v>
      </c>
    </row>
    <row r="38" spans="1:16" ht="25.5">
      <c r="A38" t="s">
        <v>49</v>
      </c>
      <c s="34" t="s">
        <v>89</v>
      </c>
      <c s="34" t="s">
        <v>951</v>
      </c>
      <c s="35" t="s">
        <v>5</v>
      </c>
      <c s="6" t="s">
        <v>952</v>
      </c>
      <c s="36" t="s">
        <v>501</v>
      </c>
      <c s="37">
        <v>379.417</v>
      </c>
      <c s="36">
        <v>0</v>
      </c>
      <c s="36">
        <f>ROUND(G38*H38,6)</f>
      </c>
      <c r="L38" s="38">
        <v>0</v>
      </c>
      <c s="32">
        <f>ROUND(ROUND(L38,2)*ROUND(G38,3),2)</f>
      </c>
      <c s="36" t="s">
        <v>133</v>
      </c>
      <c>
        <f>(M38*21)/100</f>
      </c>
      <c t="s">
        <v>27</v>
      </c>
    </row>
    <row r="39" spans="1:5" ht="25.5">
      <c r="A39" s="35" t="s">
        <v>56</v>
      </c>
      <c r="E39" s="39" t="s">
        <v>952</v>
      </c>
    </row>
    <row r="40" spans="1:5" ht="12.75">
      <c r="A40" s="35" t="s">
        <v>57</v>
      </c>
      <c r="E40" s="40" t="s">
        <v>947</v>
      </c>
    </row>
    <row r="41" spans="1:5" ht="12.75">
      <c r="A41" t="s">
        <v>59</v>
      </c>
      <c r="E41" s="39" t="s">
        <v>5</v>
      </c>
    </row>
    <row r="42" spans="1:13" ht="12.75">
      <c r="A42" t="s">
        <v>46</v>
      </c>
      <c r="C42" s="31" t="s">
        <v>27</v>
      </c>
      <c r="E42" s="33" t="s">
        <v>953</v>
      </c>
      <c r="J42" s="32">
        <f>0</f>
      </c>
      <c s="32">
        <f>0</f>
      </c>
      <c s="32">
        <f>0+L43+L47+L51</f>
      </c>
      <c s="32">
        <f>0+M43+M47+M51</f>
      </c>
    </row>
    <row r="43" spans="1:16" ht="25.5">
      <c r="A43" t="s">
        <v>49</v>
      </c>
      <c s="34" t="s">
        <v>94</v>
      </c>
      <c s="34" t="s">
        <v>954</v>
      </c>
      <c s="35" t="s">
        <v>5</v>
      </c>
      <c s="6" t="s">
        <v>955</v>
      </c>
      <c s="36" t="s">
        <v>496</v>
      </c>
      <c s="37">
        <v>0.25</v>
      </c>
      <c s="36">
        <v>2.50187</v>
      </c>
      <c s="36">
        <f>ROUND(G43*H43,6)</f>
      </c>
      <c r="L43" s="38">
        <v>0</v>
      </c>
      <c s="32">
        <f>ROUND(ROUND(L43,2)*ROUND(G43,3),2)</f>
      </c>
      <c s="36" t="s">
        <v>133</v>
      </c>
      <c>
        <f>(M43*21)/100</f>
      </c>
      <c t="s">
        <v>27</v>
      </c>
    </row>
    <row r="44" spans="1:5" ht="25.5">
      <c r="A44" s="35" t="s">
        <v>56</v>
      </c>
      <c r="E44" s="39" t="s">
        <v>955</v>
      </c>
    </row>
    <row r="45" spans="1:5" ht="12.75">
      <c r="A45" s="35" t="s">
        <v>57</v>
      </c>
      <c r="E45" s="40" t="s">
        <v>956</v>
      </c>
    </row>
    <row r="46" spans="1:5" ht="12.75">
      <c r="A46" t="s">
        <v>59</v>
      </c>
      <c r="E46" s="39" t="s">
        <v>5</v>
      </c>
    </row>
    <row r="47" spans="1:16" ht="12.75">
      <c r="A47" t="s">
        <v>49</v>
      </c>
      <c s="34" t="s">
        <v>150</v>
      </c>
      <c s="34" t="s">
        <v>957</v>
      </c>
      <c s="35" t="s">
        <v>5</v>
      </c>
      <c s="6" t="s">
        <v>958</v>
      </c>
      <c s="36" t="s">
        <v>501</v>
      </c>
      <c s="37">
        <v>2</v>
      </c>
      <c s="36">
        <v>0.00264</v>
      </c>
      <c s="36">
        <f>ROUND(G47*H47,6)</f>
      </c>
      <c r="L47" s="38">
        <v>0</v>
      </c>
      <c s="32">
        <f>ROUND(ROUND(L47,2)*ROUND(G47,3),2)</f>
      </c>
      <c s="36" t="s">
        <v>133</v>
      </c>
      <c>
        <f>(M47*21)/100</f>
      </c>
      <c t="s">
        <v>27</v>
      </c>
    </row>
    <row r="48" spans="1:5" ht="12.75">
      <c r="A48" s="35" t="s">
        <v>56</v>
      </c>
      <c r="E48" s="39" t="s">
        <v>958</v>
      </c>
    </row>
    <row r="49" spans="1:5" ht="12.75">
      <c r="A49" s="35" t="s">
        <v>57</v>
      </c>
      <c r="E49" s="40" t="s">
        <v>5</v>
      </c>
    </row>
    <row r="50" spans="1:5" ht="12.75">
      <c r="A50" t="s">
        <v>59</v>
      </c>
      <c r="E50" s="39" t="s">
        <v>5</v>
      </c>
    </row>
    <row r="51" spans="1:16" ht="12.75">
      <c r="A51" t="s">
        <v>49</v>
      </c>
      <c s="34" t="s">
        <v>153</v>
      </c>
      <c s="34" t="s">
        <v>959</v>
      </c>
      <c s="35" t="s">
        <v>5</v>
      </c>
      <c s="6" t="s">
        <v>960</v>
      </c>
      <c s="36" t="s">
        <v>501</v>
      </c>
      <c s="37">
        <v>2</v>
      </c>
      <c s="36">
        <v>0</v>
      </c>
      <c s="36">
        <f>ROUND(G51*H51,6)</f>
      </c>
      <c r="L51" s="38">
        <v>0</v>
      </c>
      <c s="32">
        <f>ROUND(ROUND(L51,2)*ROUND(G51,3),2)</f>
      </c>
      <c s="36" t="s">
        <v>133</v>
      </c>
      <c>
        <f>(M51*21)/100</f>
      </c>
      <c t="s">
        <v>27</v>
      </c>
    </row>
    <row r="52" spans="1:5" ht="12.75">
      <c r="A52" s="35" t="s">
        <v>56</v>
      </c>
      <c r="E52" s="39" t="s">
        <v>960</v>
      </c>
    </row>
    <row r="53" spans="1:5" ht="12.75">
      <c r="A53" s="35" t="s">
        <v>57</v>
      </c>
      <c r="E53" s="40" t="s">
        <v>5</v>
      </c>
    </row>
    <row r="54" spans="1:5" ht="12.75">
      <c r="A54" t="s">
        <v>59</v>
      </c>
      <c r="E54" s="39" t="s">
        <v>5</v>
      </c>
    </row>
    <row r="55" spans="1:13" ht="12.75">
      <c r="A55" t="s">
        <v>46</v>
      </c>
      <c r="C55" s="31" t="s">
        <v>74</v>
      </c>
      <c r="E55" s="33" t="s">
        <v>961</v>
      </c>
      <c r="J55" s="32">
        <f>0</f>
      </c>
      <c s="32">
        <f>0</f>
      </c>
      <c s="32">
        <f>0+L56+L60+L64+L68+L72+L76+L80+L84+L88+L92+L96+L100</f>
      </c>
      <c s="32">
        <f>0+M56+M60+M64+M68+M72+M76+M80+M84+M88+M92+M96+M100</f>
      </c>
    </row>
    <row r="56" spans="1:16" ht="25.5">
      <c r="A56" t="s">
        <v>49</v>
      </c>
      <c s="34" t="s">
        <v>156</v>
      </c>
      <c s="34" t="s">
        <v>962</v>
      </c>
      <c s="35" t="s">
        <v>5</v>
      </c>
      <c s="6" t="s">
        <v>963</v>
      </c>
      <c s="36" t="s">
        <v>501</v>
      </c>
      <c s="37">
        <v>56.25</v>
      </c>
      <c s="36">
        <v>0</v>
      </c>
      <c s="36">
        <f>ROUND(G56*H56,6)</f>
      </c>
      <c r="L56" s="38">
        <v>0</v>
      </c>
      <c s="32">
        <f>ROUND(ROUND(L56,2)*ROUND(G56,3),2)</f>
      </c>
      <c s="36" t="s">
        <v>133</v>
      </c>
      <c>
        <f>(M56*21)/100</f>
      </c>
      <c t="s">
        <v>27</v>
      </c>
    </row>
    <row r="57" spans="1:5" ht="25.5">
      <c r="A57" s="35" t="s">
        <v>56</v>
      </c>
      <c r="E57" s="39" t="s">
        <v>963</v>
      </c>
    </row>
    <row r="58" spans="1:5" ht="12.75">
      <c r="A58" s="35" t="s">
        <v>57</v>
      </c>
      <c r="E58" s="40" t="s">
        <v>964</v>
      </c>
    </row>
    <row r="59" spans="1:5" ht="12.75">
      <c r="A59" t="s">
        <v>59</v>
      </c>
      <c r="E59" s="39" t="s">
        <v>5</v>
      </c>
    </row>
    <row r="60" spans="1:16" ht="25.5">
      <c r="A60" t="s">
        <v>49</v>
      </c>
      <c s="34" t="s">
        <v>159</v>
      </c>
      <c s="34" t="s">
        <v>965</v>
      </c>
      <c s="35" t="s">
        <v>5</v>
      </c>
      <c s="6" t="s">
        <v>966</v>
      </c>
      <c s="36" t="s">
        <v>501</v>
      </c>
      <c s="37">
        <v>205.316</v>
      </c>
      <c s="36">
        <v>0</v>
      </c>
      <c s="36">
        <f>ROUND(G60*H60,6)</f>
      </c>
      <c r="L60" s="38">
        <v>0</v>
      </c>
      <c s="32">
        <f>ROUND(ROUND(L60,2)*ROUND(G60,3),2)</f>
      </c>
      <c s="36" t="s">
        <v>133</v>
      </c>
      <c>
        <f>(M60*21)/100</f>
      </c>
      <c t="s">
        <v>27</v>
      </c>
    </row>
    <row r="61" spans="1:5" ht="25.5">
      <c r="A61" s="35" t="s">
        <v>56</v>
      </c>
      <c r="E61" s="39" t="s">
        <v>966</v>
      </c>
    </row>
    <row r="62" spans="1:5" ht="12.75">
      <c r="A62" s="35" t="s">
        <v>57</v>
      </c>
      <c r="E62" s="40" t="s">
        <v>967</v>
      </c>
    </row>
    <row r="63" spans="1:5" ht="12.75">
      <c r="A63" t="s">
        <v>59</v>
      </c>
      <c r="E63" s="39" t="s">
        <v>5</v>
      </c>
    </row>
    <row r="64" spans="1:16" ht="25.5">
      <c r="A64" t="s">
        <v>49</v>
      </c>
      <c s="34" t="s">
        <v>162</v>
      </c>
      <c s="34" t="s">
        <v>968</v>
      </c>
      <c s="35" t="s">
        <v>5</v>
      </c>
      <c s="6" t="s">
        <v>969</v>
      </c>
      <c s="36" t="s">
        <v>501</v>
      </c>
      <c s="37">
        <v>174.101</v>
      </c>
      <c s="36">
        <v>0</v>
      </c>
      <c s="36">
        <f>ROUND(G64*H64,6)</f>
      </c>
      <c r="L64" s="38">
        <v>0</v>
      </c>
      <c s="32">
        <f>ROUND(ROUND(L64,2)*ROUND(G64,3),2)</f>
      </c>
      <c s="36" t="s">
        <v>133</v>
      </c>
      <c>
        <f>(M64*21)/100</f>
      </c>
      <c t="s">
        <v>27</v>
      </c>
    </row>
    <row r="65" spans="1:5" ht="25.5">
      <c r="A65" s="35" t="s">
        <v>56</v>
      </c>
      <c r="E65" s="39" t="s">
        <v>969</v>
      </c>
    </row>
    <row r="66" spans="1:5" ht="12.75">
      <c r="A66" s="35" t="s">
        <v>57</v>
      </c>
      <c r="E66" s="40" t="s">
        <v>970</v>
      </c>
    </row>
    <row r="67" spans="1:5" ht="12.75">
      <c r="A67" t="s">
        <v>59</v>
      </c>
      <c r="E67" s="39" t="s">
        <v>5</v>
      </c>
    </row>
    <row r="68" spans="1:16" ht="25.5">
      <c r="A68" t="s">
        <v>49</v>
      </c>
      <c s="34" t="s">
        <v>166</v>
      </c>
      <c s="34" t="s">
        <v>971</v>
      </c>
      <c s="35" t="s">
        <v>5</v>
      </c>
      <c s="6" t="s">
        <v>972</v>
      </c>
      <c s="36" t="s">
        <v>501</v>
      </c>
      <c s="37">
        <v>149.066</v>
      </c>
      <c s="36">
        <v>0</v>
      </c>
      <c s="36">
        <f>ROUND(G68*H68,6)</f>
      </c>
      <c r="L68" s="38">
        <v>0</v>
      </c>
      <c s="32">
        <f>ROUND(ROUND(L68,2)*ROUND(G68,3),2)</f>
      </c>
      <c s="36" t="s">
        <v>133</v>
      </c>
      <c>
        <f>(M68*21)/100</f>
      </c>
      <c t="s">
        <v>27</v>
      </c>
    </row>
    <row r="69" spans="1:5" ht="25.5">
      <c r="A69" s="35" t="s">
        <v>56</v>
      </c>
      <c r="E69" s="39" t="s">
        <v>972</v>
      </c>
    </row>
    <row r="70" spans="1:5" ht="12.75">
      <c r="A70" s="35" t="s">
        <v>57</v>
      </c>
      <c r="E70" s="40" t="s">
        <v>973</v>
      </c>
    </row>
    <row r="71" spans="1:5" ht="12.75">
      <c r="A71" t="s">
        <v>59</v>
      </c>
      <c r="E71" s="39" t="s">
        <v>5</v>
      </c>
    </row>
    <row r="72" spans="1:16" ht="25.5">
      <c r="A72" t="s">
        <v>49</v>
      </c>
      <c s="34" t="s">
        <v>169</v>
      </c>
      <c s="34" t="s">
        <v>974</v>
      </c>
      <c s="35" t="s">
        <v>5</v>
      </c>
      <c s="6" t="s">
        <v>975</v>
      </c>
      <c s="36" t="s">
        <v>501</v>
      </c>
      <c s="37">
        <v>56.25</v>
      </c>
      <c s="36">
        <v>0</v>
      </c>
      <c s="36">
        <f>ROUND(G72*H72,6)</f>
      </c>
      <c r="L72" s="38">
        <v>0</v>
      </c>
      <c s="32">
        <f>ROUND(ROUND(L72,2)*ROUND(G72,3),2)</f>
      </c>
      <c s="36" t="s">
        <v>133</v>
      </c>
      <c>
        <f>(M72*21)/100</f>
      </c>
      <c t="s">
        <v>27</v>
      </c>
    </row>
    <row r="73" spans="1:5" ht="25.5">
      <c r="A73" s="35" t="s">
        <v>56</v>
      </c>
      <c r="E73" s="39" t="s">
        <v>975</v>
      </c>
    </row>
    <row r="74" spans="1:5" ht="12.75">
      <c r="A74" s="35" t="s">
        <v>57</v>
      </c>
      <c r="E74" s="40" t="s">
        <v>964</v>
      </c>
    </row>
    <row r="75" spans="1:5" ht="12.75">
      <c r="A75" t="s">
        <v>59</v>
      </c>
      <c r="E75" s="39" t="s">
        <v>5</v>
      </c>
    </row>
    <row r="76" spans="1:16" ht="25.5">
      <c r="A76" t="s">
        <v>49</v>
      </c>
      <c s="34" t="s">
        <v>172</v>
      </c>
      <c s="34" t="s">
        <v>976</v>
      </c>
      <c s="35" t="s">
        <v>5</v>
      </c>
      <c s="6" t="s">
        <v>977</v>
      </c>
      <c s="36" t="s">
        <v>501</v>
      </c>
      <c s="37">
        <v>27.35</v>
      </c>
      <c s="36">
        <v>0</v>
      </c>
      <c s="36">
        <f>ROUND(G76*H76,6)</f>
      </c>
      <c r="L76" s="38">
        <v>0</v>
      </c>
      <c s="32">
        <f>ROUND(ROUND(L76,2)*ROUND(G76,3),2)</f>
      </c>
      <c s="36" t="s">
        <v>133</v>
      </c>
      <c>
        <f>(M76*21)/100</f>
      </c>
      <c t="s">
        <v>27</v>
      </c>
    </row>
    <row r="77" spans="1:5" ht="25.5">
      <c r="A77" s="35" t="s">
        <v>56</v>
      </c>
      <c r="E77" s="39" t="s">
        <v>977</v>
      </c>
    </row>
    <row r="78" spans="1:5" ht="12.75">
      <c r="A78" s="35" t="s">
        <v>57</v>
      </c>
      <c r="E78" s="40" t="s">
        <v>978</v>
      </c>
    </row>
    <row r="79" spans="1:5" ht="12.75">
      <c r="A79" t="s">
        <v>59</v>
      </c>
      <c r="E79" s="39" t="s">
        <v>5</v>
      </c>
    </row>
    <row r="80" spans="1:16" ht="25.5">
      <c r="A80" t="s">
        <v>49</v>
      </c>
      <c s="34" t="s">
        <v>176</v>
      </c>
      <c s="34" t="s">
        <v>979</v>
      </c>
      <c s="35" t="s">
        <v>5</v>
      </c>
      <c s="6" t="s">
        <v>980</v>
      </c>
      <c s="36" t="s">
        <v>501</v>
      </c>
      <c s="37">
        <v>558</v>
      </c>
      <c s="36">
        <v>0</v>
      </c>
      <c s="36">
        <f>ROUND(G80*H80,6)</f>
      </c>
      <c r="L80" s="38">
        <v>0</v>
      </c>
      <c s="32">
        <f>ROUND(ROUND(L80,2)*ROUND(G80,3),2)</f>
      </c>
      <c s="36" t="s">
        <v>133</v>
      </c>
      <c>
        <f>(M80*21)/100</f>
      </c>
      <c t="s">
        <v>27</v>
      </c>
    </row>
    <row r="81" spans="1:5" ht="25.5">
      <c r="A81" s="35" t="s">
        <v>56</v>
      </c>
      <c r="E81" s="39" t="s">
        <v>980</v>
      </c>
    </row>
    <row r="82" spans="1:5" ht="12.75">
      <c r="A82" s="35" t="s">
        <v>57</v>
      </c>
      <c r="E82" s="40" t="s">
        <v>981</v>
      </c>
    </row>
    <row r="83" spans="1:5" ht="12.75">
      <c r="A83" t="s">
        <v>59</v>
      </c>
      <c r="E83" s="39" t="s">
        <v>5</v>
      </c>
    </row>
    <row r="84" spans="1:16" ht="25.5">
      <c r="A84" t="s">
        <v>49</v>
      </c>
      <c s="34" t="s">
        <v>179</v>
      </c>
      <c s="34" t="s">
        <v>982</v>
      </c>
      <c s="35" t="s">
        <v>5</v>
      </c>
      <c s="6" t="s">
        <v>983</v>
      </c>
      <c s="36" t="s">
        <v>501</v>
      </c>
      <c s="37">
        <v>362.977</v>
      </c>
      <c s="36">
        <v>0.08922</v>
      </c>
      <c s="36">
        <f>ROUND(G84*H84,6)</f>
      </c>
      <c r="L84" s="38">
        <v>0</v>
      </c>
      <c s="32">
        <f>ROUND(ROUND(L84,2)*ROUND(G84,3),2)</f>
      </c>
      <c s="36" t="s">
        <v>133</v>
      </c>
      <c>
        <f>(M84*21)/100</f>
      </c>
      <c t="s">
        <v>27</v>
      </c>
    </row>
    <row r="85" spans="1:5" ht="51">
      <c r="A85" s="35" t="s">
        <v>56</v>
      </c>
      <c r="E85" s="39" t="s">
        <v>984</v>
      </c>
    </row>
    <row r="86" spans="1:5" ht="12.75">
      <c r="A86" s="35" t="s">
        <v>57</v>
      </c>
      <c r="E86" s="40" t="s">
        <v>985</v>
      </c>
    </row>
    <row r="87" spans="1:5" ht="12.75">
      <c r="A87" t="s">
        <v>59</v>
      </c>
      <c r="E87" s="39" t="s">
        <v>5</v>
      </c>
    </row>
    <row r="88" spans="1:16" ht="12.75">
      <c r="A88" t="s">
        <v>49</v>
      </c>
      <c s="34" t="s">
        <v>183</v>
      </c>
      <c s="34" t="s">
        <v>986</v>
      </c>
      <c s="35" t="s">
        <v>5</v>
      </c>
      <c s="6" t="s">
        <v>987</v>
      </c>
      <c s="36" t="s">
        <v>501</v>
      </c>
      <c s="37">
        <v>326.399</v>
      </c>
      <c s="36">
        <v>0.131</v>
      </c>
      <c s="36">
        <f>ROUND(G88*H88,6)</f>
      </c>
      <c r="L88" s="38">
        <v>0</v>
      </c>
      <c s="32">
        <f>ROUND(ROUND(L88,2)*ROUND(G88,3),2)</f>
      </c>
      <c s="36" t="s">
        <v>133</v>
      </c>
      <c>
        <f>(M88*21)/100</f>
      </c>
      <c t="s">
        <v>27</v>
      </c>
    </row>
    <row r="89" spans="1:5" ht="12.75">
      <c r="A89" s="35" t="s">
        <v>56</v>
      </c>
      <c r="E89" s="39" t="s">
        <v>987</v>
      </c>
    </row>
    <row r="90" spans="1:5" ht="25.5">
      <c r="A90" s="35" t="s">
        <v>57</v>
      </c>
      <c r="E90" s="40" t="s">
        <v>988</v>
      </c>
    </row>
    <row r="91" spans="1:5" ht="12.75">
      <c r="A91" t="s">
        <v>59</v>
      </c>
      <c r="E91" s="39" t="s">
        <v>5</v>
      </c>
    </row>
    <row r="92" spans="1:16" ht="12.75">
      <c r="A92" t="s">
        <v>49</v>
      </c>
      <c s="34" t="s">
        <v>186</v>
      </c>
      <c s="34" t="s">
        <v>989</v>
      </c>
      <c s="35" t="s">
        <v>5</v>
      </c>
      <c s="6" t="s">
        <v>990</v>
      </c>
      <c s="36" t="s">
        <v>501</v>
      </c>
      <c s="37">
        <v>40.208</v>
      </c>
      <c s="36">
        <v>0.131</v>
      </c>
      <c s="36">
        <f>ROUND(G92*H92,6)</f>
      </c>
      <c r="L92" s="38">
        <v>0</v>
      </c>
      <c s="32">
        <f>ROUND(ROUND(L92,2)*ROUND(G92,3),2)</f>
      </c>
      <c s="36" t="s">
        <v>133</v>
      </c>
      <c>
        <f>(M92*21)/100</f>
      </c>
      <c t="s">
        <v>27</v>
      </c>
    </row>
    <row r="93" spans="1:5" ht="12.75">
      <c r="A93" s="35" t="s">
        <v>56</v>
      </c>
      <c r="E93" s="39" t="s">
        <v>990</v>
      </c>
    </row>
    <row r="94" spans="1:5" ht="25.5">
      <c r="A94" s="35" t="s">
        <v>57</v>
      </c>
      <c r="E94" s="40" t="s">
        <v>991</v>
      </c>
    </row>
    <row r="95" spans="1:5" ht="12.75">
      <c r="A95" t="s">
        <v>59</v>
      </c>
      <c r="E95" s="39" t="s">
        <v>5</v>
      </c>
    </row>
    <row r="96" spans="1:16" ht="25.5">
      <c r="A96" t="s">
        <v>49</v>
      </c>
      <c s="34" t="s">
        <v>189</v>
      </c>
      <c s="34" t="s">
        <v>992</v>
      </c>
      <c s="35" t="s">
        <v>5</v>
      </c>
      <c s="6" t="s">
        <v>983</v>
      </c>
      <c s="36" t="s">
        <v>501</v>
      </c>
      <c s="37">
        <v>56.25</v>
      </c>
      <c s="36">
        <v>0.09062</v>
      </c>
      <c s="36">
        <f>ROUND(G96*H96,6)</f>
      </c>
      <c r="L96" s="38">
        <v>0</v>
      </c>
      <c s="32">
        <f>ROUND(ROUND(L96,2)*ROUND(G96,3),2)</f>
      </c>
      <c s="36" t="s">
        <v>133</v>
      </c>
      <c>
        <f>(M96*21)/100</f>
      </c>
      <c t="s">
        <v>27</v>
      </c>
    </row>
    <row r="97" spans="1:5" ht="51">
      <c r="A97" s="35" t="s">
        <v>56</v>
      </c>
      <c r="E97" s="39" t="s">
        <v>993</v>
      </c>
    </row>
    <row r="98" spans="1:5" ht="12.75">
      <c r="A98" s="35" t="s">
        <v>57</v>
      </c>
      <c r="E98" s="40" t="s">
        <v>964</v>
      </c>
    </row>
    <row r="99" spans="1:5" ht="12.75">
      <c r="A99" t="s">
        <v>59</v>
      </c>
      <c r="E99" s="39" t="s">
        <v>5</v>
      </c>
    </row>
    <row r="100" spans="1:16" ht="12.75">
      <c r="A100" t="s">
        <v>49</v>
      </c>
      <c s="34" t="s">
        <v>192</v>
      </c>
      <c s="34" t="s">
        <v>994</v>
      </c>
      <c s="35" t="s">
        <v>5</v>
      </c>
      <c s="6" t="s">
        <v>995</v>
      </c>
      <c s="36" t="s">
        <v>501</v>
      </c>
      <c s="37">
        <v>57.938</v>
      </c>
      <c s="36">
        <v>0.15</v>
      </c>
      <c s="36">
        <f>ROUND(G100*H100,6)</f>
      </c>
      <c r="L100" s="38">
        <v>0</v>
      </c>
      <c s="32">
        <f>ROUND(ROUND(L100,2)*ROUND(G100,3),2)</f>
      </c>
      <c s="36" t="s">
        <v>133</v>
      </c>
      <c>
        <f>(M100*21)/100</f>
      </c>
      <c t="s">
        <v>27</v>
      </c>
    </row>
    <row r="101" spans="1:5" ht="12.75">
      <c r="A101" s="35" t="s">
        <v>56</v>
      </c>
      <c r="E101" s="39" t="s">
        <v>995</v>
      </c>
    </row>
    <row r="102" spans="1:5" ht="12.75">
      <c r="A102" s="35" t="s">
        <v>57</v>
      </c>
      <c r="E102" s="40" t="s">
        <v>5</v>
      </c>
    </row>
    <row r="103" spans="1:5" ht="12.75">
      <c r="A103" t="s">
        <v>59</v>
      </c>
      <c r="E103" s="39" t="s">
        <v>5</v>
      </c>
    </row>
    <row r="104" spans="1:13" ht="12.75">
      <c r="A104" t="s">
        <v>46</v>
      </c>
      <c r="C104" s="31" t="s">
        <v>94</v>
      </c>
      <c r="E104" s="33" t="s">
        <v>908</v>
      </c>
      <c r="J104" s="32">
        <f>0</f>
      </c>
      <c s="32">
        <f>0</f>
      </c>
      <c s="32">
        <f>0+L105+L109+L113+L117+L121+L125+L129+L133+L137+L141+L145+L149+L153+L157</f>
      </c>
      <c s="32">
        <f>0+M105+M109+M113+M117+M121+M125+M129+M133+M137+M141+M145+M149+M153+M157</f>
      </c>
    </row>
    <row r="105" spans="1:16" ht="25.5">
      <c r="A105" t="s">
        <v>49</v>
      </c>
      <c s="34" t="s">
        <v>195</v>
      </c>
      <c s="34" t="s">
        <v>996</v>
      </c>
      <c s="35" t="s">
        <v>5</v>
      </c>
      <c s="6" t="s">
        <v>997</v>
      </c>
      <c s="36" t="s">
        <v>132</v>
      </c>
      <c s="37">
        <v>1</v>
      </c>
      <c s="36">
        <v>0.0007</v>
      </c>
      <c s="36">
        <f>ROUND(G105*H105,6)</f>
      </c>
      <c r="L105" s="38">
        <v>0</v>
      </c>
      <c s="32">
        <f>ROUND(ROUND(L105,2)*ROUND(G105,3),2)</f>
      </c>
      <c s="36" t="s">
        <v>133</v>
      </c>
      <c>
        <f>(M105*21)/100</f>
      </c>
      <c t="s">
        <v>27</v>
      </c>
    </row>
    <row r="106" spans="1:5" ht="25.5">
      <c r="A106" s="35" t="s">
        <v>56</v>
      </c>
      <c r="E106" s="39" t="s">
        <v>997</v>
      </c>
    </row>
    <row r="107" spans="1:5" ht="12.75">
      <c r="A107" s="35" t="s">
        <v>57</v>
      </c>
      <c r="E107" s="40" t="s">
        <v>5</v>
      </c>
    </row>
    <row r="108" spans="1:5" ht="12.75">
      <c r="A108" t="s">
        <v>59</v>
      </c>
      <c r="E108" s="39" t="s">
        <v>5</v>
      </c>
    </row>
    <row r="109" spans="1:16" ht="12.75">
      <c r="A109" t="s">
        <v>49</v>
      </c>
      <c s="34" t="s">
        <v>198</v>
      </c>
      <c s="34" t="s">
        <v>998</v>
      </c>
      <c s="35" t="s">
        <v>5</v>
      </c>
      <c s="6" t="s">
        <v>999</v>
      </c>
      <c s="36" t="s">
        <v>132</v>
      </c>
      <c s="37">
        <v>1</v>
      </c>
      <c s="36">
        <v>0.0035</v>
      </c>
      <c s="36">
        <f>ROUND(G109*H109,6)</f>
      </c>
      <c r="L109" s="38">
        <v>0</v>
      </c>
      <c s="32">
        <f>ROUND(ROUND(L109,2)*ROUND(G109,3),2)</f>
      </c>
      <c s="36" t="s">
        <v>133</v>
      </c>
      <c>
        <f>(M109*21)/100</f>
      </c>
      <c t="s">
        <v>27</v>
      </c>
    </row>
    <row r="110" spans="1:5" ht="12.75">
      <c r="A110" s="35" t="s">
        <v>56</v>
      </c>
      <c r="E110" s="39" t="s">
        <v>999</v>
      </c>
    </row>
    <row r="111" spans="1:5" ht="12.75">
      <c r="A111" s="35" t="s">
        <v>57</v>
      </c>
      <c r="E111" s="40" t="s">
        <v>1000</v>
      </c>
    </row>
    <row r="112" spans="1:5" ht="12.75">
      <c r="A112" t="s">
        <v>59</v>
      </c>
      <c r="E112" s="39" t="s">
        <v>5</v>
      </c>
    </row>
    <row r="113" spans="1:16" ht="12.75">
      <c r="A113" t="s">
        <v>49</v>
      </c>
      <c s="34" t="s">
        <v>201</v>
      </c>
      <c s="34" t="s">
        <v>1001</v>
      </c>
      <c s="35" t="s">
        <v>5</v>
      </c>
      <c s="6" t="s">
        <v>1002</v>
      </c>
      <c s="36" t="s">
        <v>132</v>
      </c>
      <c s="37">
        <v>1</v>
      </c>
      <c s="36">
        <v>0.10941</v>
      </c>
      <c s="36">
        <f>ROUND(G113*H113,6)</f>
      </c>
      <c r="L113" s="38">
        <v>0</v>
      </c>
      <c s="32">
        <f>ROUND(ROUND(L113,2)*ROUND(G113,3),2)</f>
      </c>
      <c s="36" t="s">
        <v>133</v>
      </c>
      <c>
        <f>(M113*21)/100</f>
      </c>
      <c t="s">
        <v>27</v>
      </c>
    </row>
    <row r="114" spans="1:5" ht="12.75">
      <c r="A114" s="35" t="s">
        <v>56</v>
      </c>
      <c r="E114" s="39" t="s">
        <v>1002</v>
      </c>
    </row>
    <row r="115" spans="1:5" ht="12.75">
      <c r="A115" s="35" t="s">
        <v>57</v>
      </c>
      <c r="E115" s="40" t="s">
        <v>5</v>
      </c>
    </row>
    <row r="116" spans="1:5" ht="12.75">
      <c r="A116" t="s">
        <v>59</v>
      </c>
      <c r="E116" s="39" t="s">
        <v>5</v>
      </c>
    </row>
    <row r="117" spans="1:16" ht="12.75">
      <c r="A117" t="s">
        <v>49</v>
      </c>
      <c s="34" t="s">
        <v>204</v>
      </c>
      <c s="34" t="s">
        <v>1003</v>
      </c>
      <c s="35" t="s">
        <v>5</v>
      </c>
      <c s="6" t="s">
        <v>1004</v>
      </c>
      <c s="36" t="s">
        <v>132</v>
      </c>
      <c s="37">
        <v>1</v>
      </c>
      <c s="36">
        <v>0.0065</v>
      </c>
      <c s="36">
        <f>ROUND(G117*H117,6)</f>
      </c>
      <c r="L117" s="38">
        <v>0</v>
      </c>
      <c s="32">
        <f>ROUND(ROUND(L117,2)*ROUND(G117,3),2)</f>
      </c>
      <c s="36" t="s">
        <v>133</v>
      </c>
      <c>
        <f>(M117*21)/100</f>
      </c>
      <c t="s">
        <v>27</v>
      </c>
    </row>
    <row r="118" spans="1:5" ht="12.75">
      <c r="A118" s="35" t="s">
        <v>56</v>
      </c>
      <c r="E118" s="39" t="s">
        <v>1004</v>
      </c>
    </row>
    <row r="119" spans="1:5" ht="12.75">
      <c r="A119" s="35" t="s">
        <v>57</v>
      </c>
      <c r="E119" s="40" t="s">
        <v>5</v>
      </c>
    </row>
    <row r="120" spans="1:5" ht="12.75">
      <c r="A120" t="s">
        <v>59</v>
      </c>
      <c r="E120" s="39" t="s">
        <v>5</v>
      </c>
    </row>
    <row r="121" spans="1:16" ht="12.75">
      <c r="A121" t="s">
        <v>49</v>
      </c>
      <c s="34" t="s">
        <v>207</v>
      </c>
      <c s="34" t="s">
        <v>1005</v>
      </c>
      <c s="35" t="s">
        <v>5</v>
      </c>
      <c s="6" t="s">
        <v>1006</v>
      </c>
      <c s="36" t="s">
        <v>132</v>
      </c>
      <c s="37">
        <v>1</v>
      </c>
      <c s="36">
        <v>0.00015</v>
      </c>
      <c s="36">
        <f>ROUND(G121*H121,6)</f>
      </c>
      <c r="L121" s="38">
        <v>0</v>
      </c>
      <c s="32">
        <f>ROUND(ROUND(L121,2)*ROUND(G121,3),2)</f>
      </c>
      <c s="36" t="s">
        <v>133</v>
      </c>
      <c>
        <f>(M121*21)/100</f>
      </c>
      <c t="s">
        <v>27</v>
      </c>
    </row>
    <row r="122" spans="1:5" ht="12.75">
      <c r="A122" s="35" t="s">
        <v>56</v>
      </c>
      <c r="E122" s="39" t="s">
        <v>1006</v>
      </c>
    </row>
    <row r="123" spans="1:5" ht="12.75">
      <c r="A123" s="35" t="s">
        <v>57</v>
      </c>
      <c r="E123" s="40" t="s">
        <v>5</v>
      </c>
    </row>
    <row r="124" spans="1:5" ht="12.75">
      <c r="A124" t="s">
        <v>59</v>
      </c>
      <c r="E124" s="39" t="s">
        <v>5</v>
      </c>
    </row>
    <row r="125" spans="1:16" ht="25.5">
      <c r="A125" t="s">
        <v>49</v>
      </c>
      <c s="34" t="s">
        <v>210</v>
      </c>
      <c s="34" t="s">
        <v>1007</v>
      </c>
      <c s="35" t="s">
        <v>5</v>
      </c>
      <c s="6" t="s">
        <v>1008</v>
      </c>
      <c s="36" t="s">
        <v>501</v>
      </c>
      <c s="37">
        <v>4.5</v>
      </c>
      <c s="36">
        <v>0.0012</v>
      </c>
      <c s="36">
        <f>ROUND(G125*H125,6)</f>
      </c>
      <c r="L125" s="38">
        <v>0</v>
      </c>
      <c s="32">
        <f>ROUND(ROUND(L125,2)*ROUND(G125,3),2)</f>
      </c>
      <c s="36" t="s">
        <v>133</v>
      </c>
      <c>
        <f>(M125*21)/100</f>
      </c>
      <c t="s">
        <v>27</v>
      </c>
    </row>
    <row r="126" spans="1:5" ht="25.5">
      <c r="A126" s="35" t="s">
        <v>56</v>
      </c>
      <c r="E126" s="39" t="s">
        <v>1008</v>
      </c>
    </row>
    <row r="127" spans="1:5" ht="12.75">
      <c r="A127" s="35" t="s">
        <v>57</v>
      </c>
      <c r="E127" s="40" t="s">
        <v>5</v>
      </c>
    </row>
    <row r="128" spans="1:5" ht="12.75">
      <c r="A128" t="s">
        <v>59</v>
      </c>
      <c r="E128" s="39" t="s">
        <v>5</v>
      </c>
    </row>
    <row r="129" spans="1:16" ht="25.5">
      <c r="A129" t="s">
        <v>49</v>
      </c>
      <c s="34" t="s">
        <v>214</v>
      </c>
      <c s="34" t="s">
        <v>1009</v>
      </c>
      <c s="35" t="s">
        <v>5</v>
      </c>
      <c s="6" t="s">
        <v>1010</v>
      </c>
      <c s="36" t="s">
        <v>501</v>
      </c>
      <c s="37">
        <v>4.5</v>
      </c>
      <c s="36">
        <v>1E-05</v>
      </c>
      <c s="36">
        <f>ROUND(G129*H129,6)</f>
      </c>
      <c r="L129" s="38">
        <v>0</v>
      </c>
      <c s="32">
        <f>ROUND(ROUND(L129,2)*ROUND(G129,3),2)</f>
      </c>
      <c s="36" t="s">
        <v>133</v>
      </c>
      <c>
        <f>(M129*21)/100</f>
      </c>
      <c t="s">
        <v>27</v>
      </c>
    </row>
    <row r="130" spans="1:5" ht="25.5">
      <c r="A130" s="35" t="s">
        <v>56</v>
      </c>
      <c r="E130" s="39" t="s">
        <v>1010</v>
      </c>
    </row>
    <row r="131" spans="1:5" ht="12.75">
      <c r="A131" s="35" t="s">
        <v>57</v>
      </c>
      <c r="E131" s="40" t="s">
        <v>5</v>
      </c>
    </row>
    <row r="132" spans="1:5" ht="12.75">
      <c r="A132" t="s">
        <v>59</v>
      </c>
      <c r="E132" s="39" t="s">
        <v>5</v>
      </c>
    </row>
    <row r="133" spans="1:16" ht="25.5">
      <c r="A133" t="s">
        <v>49</v>
      </c>
      <c s="34" t="s">
        <v>218</v>
      </c>
      <c s="34" t="s">
        <v>1011</v>
      </c>
      <c s="35" t="s">
        <v>5</v>
      </c>
      <c s="6" t="s">
        <v>1012</v>
      </c>
      <c s="36" t="s">
        <v>182</v>
      </c>
      <c s="37">
        <v>46.31</v>
      </c>
      <c s="36">
        <v>0.1554</v>
      </c>
      <c s="36">
        <f>ROUND(G133*H133,6)</f>
      </c>
      <c r="L133" s="38">
        <v>0</v>
      </c>
      <c s="32">
        <f>ROUND(ROUND(L133,2)*ROUND(G133,3),2)</f>
      </c>
      <c s="36" t="s">
        <v>133</v>
      </c>
      <c>
        <f>(M133*21)/100</f>
      </c>
      <c t="s">
        <v>27</v>
      </c>
    </row>
    <row r="134" spans="1:5" ht="38.25">
      <c r="A134" s="35" t="s">
        <v>56</v>
      </c>
      <c r="E134" s="39" t="s">
        <v>1013</v>
      </c>
    </row>
    <row r="135" spans="1:5" ht="12.75">
      <c r="A135" s="35" t="s">
        <v>57</v>
      </c>
      <c r="E135" s="40" t="s">
        <v>1014</v>
      </c>
    </row>
    <row r="136" spans="1:5" ht="12.75">
      <c r="A136" t="s">
        <v>59</v>
      </c>
      <c r="E136" s="39" t="s">
        <v>5</v>
      </c>
    </row>
    <row r="137" spans="1:16" ht="12.75">
      <c r="A137" t="s">
        <v>49</v>
      </c>
      <c s="34" t="s">
        <v>221</v>
      </c>
      <c s="34" t="s">
        <v>1015</v>
      </c>
      <c s="35" t="s">
        <v>5</v>
      </c>
      <c s="6" t="s">
        <v>1016</v>
      </c>
      <c s="36" t="s">
        <v>182</v>
      </c>
      <c s="37">
        <v>47.236</v>
      </c>
      <c s="36">
        <v>0.08</v>
      </c>
      <c s="36">
        <f>ROUND(G137*H137,6)</f>
      </c>
      <c r="L137" s="38">
        <v>0</v>
      </c>
      <c s="32">
        <f>ROUND(ROUND(L137,2)*ROUND(G137,3),2)</f>
      </c>
      <c s="36" t="s">
        <v>133</v>
      </c>
      <c>
        <f>(M137*21)/100</f>
      </c>
      <c t="s">
        <v>27</v>
      </c>
    </row>
    <row r="138" spans="1:5" ht="12.75">
      <c r="A138" s="35" t="s">
        <v>56</v>
      </c>
      <c r="E138" s="39" t="s">
        <v>1016</v>
      </c>
    </row>
    <row r="139" spans="1:5" ht="12.75">
      <c r="A139" s="35" t="s">
        <v>57</v>
      </c>
      <c r="E139" s="40" t="s">
        <v>5</v>
      </c>
    </row>
    <row r="140" spans="1:5" ht="12.75">
      <c r="A140" t="s">
        <v>59</v>
      </c>
      <c r="E140" s="39" t="s">
        <v>5</v>
      </c>
    </row>
    <row r="141" spans="1:16" ht="25.5">
      <c r="A141" t="s">
        <v>49</v>
      </c>
      <c s="34" t="s">
        <v>225</v>
      </c>
      <c s="34" t="s">
        <v>1017</v>
      </c>
      <c s="35" t="s">
        <v>5</v>
      </c>
      <c s="6" t="s">
        <v>1018</v>
      </c>
      <c s="36" t="s">
        <v>182</v>
      </c>
      <c s="37">
        <v>101.29</v>
      </c>
      <c s="36">
        <v>0.10095</v>
      </c>
      <c s="36">
        <f>ROUND(G141*H141,6)</f>
      </c>
      <c r="L141" s="38">
        <v>0</v>
      </c>
      <c s="32">
        <f>ROUND(ROUND(L141,2)*ROUND(G141,3),2)</f>
      </c>
      <c s="36" t="s">
        <v>133</v>
      </c>
      <c>
        <f>(M141*21)/100</f>
      </c>
      <c t="s">
        <v>27</v>
      </c>
    </row>
    <row r="142" spans="1:5" ht="25.5">
      <c r="A142" s="35" t="s">
        <v>56</v>
      </c>
      <c r="E142" s="39" t="s">
        <v>1018</v>
      </c>
    </row>
    <row r="143" spans="1:5" ht="12.75">
      <c r="A143" s="35" t="s">
        <v>57</v>
      </c>
      <c r="E143" s="40" t="s">
        <v>1019</v>
      </c>
    </row>
    <row r="144" spans="1:5" ht="12.75">
      <c r="A144" t="s">
        <v>59</v>
      </c>
      <c r="E144" s="39" t="s">
        <v>5</v>
      </c>
    </row>
    <row r="145" spans="1:16" ht="12.75">
      <c r="A145" t="s">
        <v>49</v>
      </c>
      <c s="34" t="s">
        <v>228</v>
      </c>
      <c s="34" t="s">
        <v>1020</v>
      </c>
      <c s="35" t="s">
        <v>5</v>
      </c>
      <c s="6" t="s">
        <v>1021</v>
      </c>
      <c s="36" t="s">
        <v>182</v>
      </c>
      <c s="37">
        <v>101.29</v>
      </c>
      <c s="36">
        <v>0.028</v>
      </c>
      <c s="36">
        <f>ROUND(G145*H145,6)</f>
      </c>
      <c r="L145" s="38">
        <v>0</v>
      </c>
      <c s="32">
        <f>ROUND(ROUND(L145,2)*ROUND(G145,3),2)</f>
      </c>
      <c s="36" t="s">
        <v>133</v>
      </c>
      <c>
        <f>(M145*21)/100</f>
      </c>
      <c t="s">
        <v>27</v>
      </c>
    </row>
    <row r="146" spans="1:5" ht="12.75">
      <c r="A146" s="35" t="s">
        <v>56</v>
      </c>
      <c r="E146" s="39" t="s">
        <v>1021</v>
      </c>
    </row>
    <row r="147" spans="1:5" ht="12.75">
      <c r="A147" s="35" t="s">
        <v>57</v>
      </c>
      <c r="E147" s="40" t="s">
        <v>5</v>
      </c>
    </row>
    <row r="148" spans="1:5" ht="12.75">
      <c r="A148" t="s">
        <v>59</v>
      </c>
      <c r="E148" s="39" t="s">
        <v>5</v>
      </c>
    </row>
    <row r="149" spans="1:16" ht="25.5">
      <c r="A149" t="s">
        <v>49</v>
      </c>
      <c s="34" t="s">
        <v>231</v>
      </c>
      <c s="34" t="s">
        <v>1022</v>
      </c>
      <c s="35" t="s">
        <v>5</v>
      </c>
      <c s="6" t="s">
        <v>1023</v>
      </c>
      <c s="36" t="s">
        <v>501</v>
      </c>
      <c s="37">
        <v>27.35</v>
      </c>
      <c s="36">
        <v>0.00069</v>
      </c>
      <c s="36">
        <f>ROUND(G149*H149,6)</f>
      </c>
      <c r="L149" s="38">
        <v>0</v>
      </c>
      <c s="32">
        <f>ROUND(ROUND(L149,2)*ROUND(G149,3),2)</f>
      </c>
      <c s="36" t="s">
        <v>133</v>
      </c>
      <c>
        <f>(M149*21)/100</f>
      </c>
      <c t="s">
        <v>27</v>
      </c>
    </row>
    <row r="150" spans="1:5" ht="25.5">
      <c r="A150" s="35" t="s">
        <v>56</v>
      </c>
      <c r="E150" s="39" t="s">
        <v>1023</v>
      </c>
    </row>
    <row r="151" spans="1:5" ht="12.75">
      <c r="A151" s="35" t="s">
        <v>57</v>
      </c>
      <c r="E151" s="40" t="s">
        <v>978</v>
      </c>
    </row>
    <row r="152" spans="1:5" ht="12.75">
      <c r="A152" t="s">
        <v>59</v>
      </c>
      <c r="E152" s="39" t="s">
        <v>5</v>
      </c>
    </row>
    <row r="153" spans="1:16" ht="25.5">
      <c r="A153" t="s">
        <v>49</v>
      </c>
      <c s="34" t="s">
        <v>234</v>
      </c>
      <c s="34" t="s">
        <v>1024</v>
      </c>
      <c s="35" t="s">
        <v>5</v>
      </c>
      <c s="6" t="s">
        <v>1025</v>
      </c>
      <c s="36" t="s">
        <v>501</v>
      </c>
      <c s="37">
        <v>446.577</v>
      </c>
      <c s="36">
        <v>0</v>
      </c>
      <c s="36">
        <f>ROUND(G153*H153,6)</f>
      </c>
      <c r="L153" s="38">
        <v>0</v>
      </c>
      <c s="32">
        <f>ROUND(ROUND(L153,2)*ROUND(G153,3),2)</f>
      </c>
      <c s="36" t="s">
        <v>133</v>
      </c>
      <c>
        <f>(M153*21)/100</f>
      </c>
      <c t="s">
        <v>27</v>
      </c>
    </row>
    <row r="154" spans="1:5" ht="25.5">
      <c r="A154" s="35" t="s">
        <v>56</v>
      </c>
      <c r="E154" s="39" t="s">
        <v>1025</v>
      </c>
    </row>
    <row r="155" spans="1:5" ht="12.75">
      <c r="A155" s="35" t="s">
        <v>57</v>
      </c>
      <c r="E155" s="40" t="s">
        <v>1026</v>
      </c>
    </row>
    <row r="156" spans="1:5" ht="12.75">
      <c r="A156" t="s">
        <v>59</v>
      </c>
      <c r="E156" s="39" t="s">
        <v>5</v>
      </c>
    </row>
    <row r="157" spans="1:16" ht="38.25">
      <c r="A157" t="s">
        <v>49</v>
      </c>
      <c s="34" t="s">
        <v>237</v>
      </c>
      <c s="34" t="s">
        <v>1027</v>
      </c>
      <c s="35" t="s">
        <v>5</v>
      </c>
      <c s="6" t="s">
        <v>1028</v>
      </c>
      <c s="36" t="s">
        <v>501</v>
      </c>
      <c s="37">
        <v>446.577</v>
      </c>
      <c s="36">
        <v>0</v>
      </c>
      <c s="36">
        <f>ROUND(G157*H157,6)</f>
      </c>
      <c r="L157" s="38">
        <v>0</v>
      </c>
      <c s="32">
        <f>ROUND(ROUND(L157,2)*ROUND(G157,3),2)</f>
      </c>
      <c s="36" t="s">
        <v>133</v>
      </c>
      <c>
        <f>(M157*21)/100</f>
      </c>
      <c t="s">
        <v>27</v>
      </c>
    </row>
    <row r="158" spans="1:5" ht="38.25">
      <c r="A158" s="35" t="s">
        <v>56</v>
      </c>
      <c r="E158" s="39" t="s">
        <v>1029</v>
      </c>
    </row>
    <row r="159" spans="1:5" ht="12.75">
      <c r="A159" s="35" t="s">
        <v>57</v>
      </c>
      <c r="E159" s="40" t="s">
        <v>1026</v>
      </c>
    </row>
    <row r="160" spans="1:5" ht="12.75">
      <c r="A160" t="s">
        <v>59</v>
      </c>
      <c r="E160" s="39" t="s">
        <v>5</v>
      </c>
    </row>
    <row r="161" spans="1:13" ht="12.75">
      <c r="A161" t="s">
        <v>46</v>
      </c>
      <c r="C161" s="31" t="s">
        <v>47</v>
      </c>
      <c r="E161" s="33" t="s">
        <v>48</v>
      </c>
      <c r="J161" s="32">
        <f>0</f>
      </c>
      <c s="32">
        <f>0</f>
      </c>
      <c s="32">
        <f>0+L162+L166+L170+L174+L178+L182</f>
      </c>
      <c s="32">
        <f>0+M162+M166+M170+M174+M178+M182</f>
      </c>
    </row>
    <row r="162" spans="1:16" ht="12.75">
      <c r="A162" t="s">
        <v>49</v>
      </c>
      <c s="34" t="s">
        <v>240</v>
      </c>
      <c s="34" t="s">
        <v>1030</v>
      </c>
      <c s="35" t="s">
        <v>5</v>
      </c>
      <c s="6" t="s">
        <v>1031</v>
      </c>
      <c s="36" t="s">
        <v>54</v>
      </c>
      <c s="37">
        <v>416.783</v>
      </c>
      <c s="36">
        <v>0</v>
      </c>
      <c s="36">
        <f>ROUND(G162*H162,6)</f>
      </c>
      <c r="L162" s="38">
        <v>0</v>
      </c>
      <c s="32">
        <f>ROUND(ROUND(L162,2)*ROUND(G162,3),2)</f>
      </c>
      <c s="36" t="s">
        <v>133</v>
      </c>
      <c>
        <f>(M162*21)/100</f>
      </c>
      <c t="s">
        <v>27</v>
      </c>
    </row>
    <row r="163" spans="1:5" ht="12.75">
      <c r="A163" s="35" t="s">
        <v>56</v>
      </c>
      <c r="E163" s="39" t="s">
        <v>1031</v>
      </c>
    </row>
    <row r="164" spans="1:5" ht="12.75">
      <c r="A164" s="35" t="s">
        <v>57</v>
      </c>
      <c r="E164" s="40" t="s">
        <v>5</v>
      </c>
    </row>
    <row r="165" spans="1:5" ht="12.75">
      <c r="A165" t="s">
        <v>59</v>
      </c>
      <c r="E165" s="39" t="s">
        <v>5</v>
      </c>
    </row>
    <row r="166" spans="1:16" ht="25.5">
      <c r="A166" t="s">
        <v>49</v>
      </c>
      <c s="34" t="s">
        <v>243</v>
      </c>
      <c s="34" t="s">
        <v>1032</v>
      </c>
      <c s="35" t="s">
        <v>5</v>
      </c>
      <c s="6" t="s">
        <v>1033</v>
      </c>
      <c s="36" t="s">
        <v>54</v>
      </c>
      <c s="37">
        <v>148.414</v>
      </c>
      <c s="36">
        <v>0</v>
      </c>
      <c s="36">
        <f>ROUND(G166*H166,6)</f>
      </c>
      <c r="L166" s="38">
        <v>0</v>
      </c>
      <c s="32">
        <f>ROUND(ROUND(L166,2)*ROUND(G166,3),2)</f>
      </c>
      <c s="36" t="s">
        <v>133</v>
      </c>
      <c>
        <f>(M166*21)/100</f>
      </c>
      <c t="s">
        <v>27</v>
      </c>
    </row>
    <row r="167" spans="1:5" ht="25.5">
      <c r="A167" s="35" t="s">
        <v>56</v>
      </c>
      <c r="E167" s="39" t="s">
        <v>1033</v>
      </c>
    </row>
    <row r="168" spans="1:5" ht="12.75">
      <c r="A168" s="35" t="s">
        <v>57</v>
      </c>
      <c r="E168" s="40" t="s">
        <v>1034</v>
      </c>
    </row>
    <row r="169" spans="1:5" ht="12.75">
      <c r="A169" t="s">
        <v>59</v>
      </c>
      <c r="E169" s="39" t="s">
        <v>5</v>
      </c>
    </row>
    <row r="170" spans="1:16" ht="25.5">
      <c r="A170" t="s">
        <v>49</v>
      </c>
      <c s="34" t="s">
        <v>246</v>
      </c>
      <c s="34" t="s">
        <v>51</v>
      </c>
      <c s="35" t="s">
        <v>52</v>
      </c>
      <c s="6" t="s">
        <v>53</v>
      </c>
      <c s="36" t="s">
        <v>54</v>
      </c>
      <c s="37">
        <v>193.591</v>
      </c>
      <c s="36">
        <v>0</v>
      </c>
      <c s="36">
        <f>ROUND(G170*H170,6)</f>
      </c>
      <c r="L170" s="38">
        <v>0</v>
      </c>
      <c s="32">
        <f>ROUND(ROUND(L170,2)*ROUND(G170,3),2)</f>
      </c>
      <c s="36" t="s">
        <v>55</v>
      </c>
      <c>
        <f>(M170*21)/100</f>
      </c>
      <c t="s">
        <v>27</v>
      </c>
    </row>
    <row r="171" spans="1:5" ht="25.5">
      <c r="A171" s="35" t="s">
        <v>56</v>
      </c>
      <c r="E171" s="39" t="s">
        <v>53</v>
      </c>
    </row>
    <row r="172" spans="1:5" ht="12.75">
      <c r="A172" s="35" t="s">
        <v>57</v>
      </c>
      <c r="E172" s="40" t="s">
        <v>1035</v>
      </c>
    </row>
    <row r="173" spans="1:5" ht="153">
      <c r="A173" t="s">
        <v>59</v>
      </c>
      <c r="E173" s="39" t="s">
        <v>1036</v>
      </c>
    </row>
    <row r="174" spans="1:16" ht="25.5">
      <c r="A174" t="s">
        <v>49</v>
      </c>
      <c s="34" t="s">
        <v>249</v>
      </c>
      <c s="34" t="s">
        <v>61</v>
      </c>
      <c s="35" t="s">
        <v>62</v>
      </c>
      <c s="6" t="s">
        <v>63</v>
      </c>
      <c s="36" t="s">
        <v>54</v>
      </c>
      <c s="37">
        <v>13.398</v>
      </c>
      <c s="36">
        <v>0</v>
      </c>
      <c s="36">
        <f>ROUND(G174*H174,6)</f>
      </c>
      <c r="L174" s="38">
        <v>0</v>
      </c>
      <c s="32">
        <f>ROUND(ROUND(L174,2)*ROUND(G174,3),2)</f>
      </c>
      <c s="36" t="s">
        <v>55</v>
      </c>
      <c>
        <f>(M174*21)/100</f>
      </c>
      <c t="s">
        <v>27</v>
      </c>
    </row>
    <row r="175" spans="1:5" ht="25.5">
      <c r="A175" s="35" t="s">
        <v>56</v>
      </c>
      <c r="E175" s="39" t="s">
        <v>63</v>
      </c>
    </row>
    <row r="176" spans="1:5" ht="12.75">
      <c r="A176" s="35" t="s">
        <v>57</v>
      </c>
      <c r="E176" s="40" t="s">
        <v>1037</v>
      </c>
    </row>
    <row r="177" spans="1:5" ht="153">
      <c r="A177" t="s">
        <v>59</v>
      </c>
      <c r="E177" s="39" t="s">
        <v>1036</v>
      </c>
    </row>
    <row r="178" spans="1:16" ht="25.5">
      <c r="A178" t="s">
        <v>49</v>
      </c>
      <c s="34" t="s">
        <v>253</v>
      </c>
      <c s="34" t="s">
        <v>70</v>
      </c>
      <c s="35" t="s">
        <v>71</v>
      </c>
      <c s="6" t="s">
        <v>72</v>
      </c>
      <c s="36" t="s">
        <v>54</v>
      </c>
      <c s="37">
        <v>61.38</v>
      </c>
      <c s="36">
        <v>0</v>
      </c>
      <c s="36">
        <f>ROUND(G178*H178,6)</f>
      </c>
      <c r="L178" s="38">
        <v>0</v>
      </c>
      <c s="32">
        <f>ROUND(ROUND(L178,2)*ROUND(G178,3),2)</f>
      </c>
      <c s="36" t="s">
        <v>55</v>
      </c>
      <c>
        <f>(M178*21)/100</f>
      </c>
      <c t="s">
        <v>27</v>
      </c>
    </row>
    <row r="179" spans="1:5" ht="25.5">
      <c r="A179" s="35" t="s">
        <v>56</v>
      </c>
      <c r="E179" s="39" t="s">
        <v>72</v>
      </c>
    </row>
    <row r="180" spans="1:5" ht="12.75">
      <c r="A180" s="35" t="s">
        <v>57</v>
      </c>
      <c r="E180" s="40" t="s">
        <v>5</v>
      </c>
    </row>
    <row r="181" spans="1:5" ht="153">
      <c r="A181" t="s">
        <v>59</v>
      </c>
      <c r="E181" s="39" t="s">
        <v>1036</v>
      </c>
    </row>
    <row r="182" spans="1:16" ht="25.5">
      <c r="A182" t="s">
        <v>49</v>
      </c>
      <c s="34" t="s">
        <v>257</v>
      </c>
      <c s="34" t="s">
        <v>90</v>
      </c>
      <c s="35" t="s">
        <v>91</v>
      </c>
      <c s="6" t="s">
        <v>92</v>
      </c>
      <c s="36" t="s">
        <v>54</v>
      </c>
      <c s="37">
        <v>148.414</v>
      </c>
      <c s="36">
        <v>0</v>
      </c>
      <c s="36">
        <f>ROUND(G182*H182,6)</f>
      </c>
      <c r="L182" s="38">
        <v>0</v>
      </c>
      <c s="32">
        <f>ROUND(ROUND(L182,2)*ROUND(G182,3),2)</f>
      </c>
      <c s="36" t="s">
        <v>55</v>
      </c>
      <c>
        <f>(M182*21)/100</f>
      </c>
      <c t="s">
        <v>27</v>
      </c>
    </row>
    <row r="183" spans="1:5" ht="25.5">
      <c r="A183" s="35" t="s">
        <v>56</v>
      </c>
      <c r="E183" s="39" t="s">
        <v>92</v>
      </c>
    </row>
    <row r="184" spans="1:5" ht="12.75">
      <c r="A184" s="35" t="s">
        <v>57</v>
      </c>
      <c r="E184" s="40" t="s">
        <v>1034</v>
      </c>
    </row>
    <row r="185" spans="1:5" ht="153">
      <c r="A185" t="s">
        <v>59</v>
      </c>
      <c r="E185" s="39" t="s">
        <v>1036</v>
      </c>
    </row>
    <row r="186" spans="1:13" ht="12.75">
      <c r="A186" t="s">
        <v>46</v>
      </c>
      <c r="C186" s="31" t="s">
        <v>918</v>
      </c>
      <c r="E186" s="33" t="s">
        <v>919</v>
      </c>
      <c r="J186" s="32">
        <f>0</f>
      </c>
      <c s="32">
        <f>0</f>
      </c>
      <c s="32">
        <f>0+L187</f>
      </c>
      <c s="32">
        <f>0+M187</f>
      </c>
    </row>
    <row r="187" spans="1:16" ht="25.5">
      <c r="A187" t="s">
        <v>49</v>
      </c>
      <c s="34" t="s">
        <v>262</v>
      </c>
      <c s="34" t="s">
        <v>1038</v>
      </c>
      <c s="35" t="s">
        <v>5</v>
      </c>
      <c s="6" t="s">
        <v>1039</v>
      </c>
      <c s="36" t="s">
        <v>54</v>
      </c>
      <c s="37">
        <v>119.011</v>
      </c>
      <c s="36">
        <v>0</v>
      </c>
      <c s="36">
        <f>ROUND(G187*H187,6)</f>
      </c>
      <c r="L187" s="38">
        <v>0</v>
      </c>
      <c s="32">
        <f>ROUND(ROUND(L187,2)*ROUND(G187,3),2)</f>
      </c>
      <c s="36" t="s">
        <v>133</v>
      </c>
      <c>
        <f>(M187*21)/100</f>
      </c>
      <c t="s">
        <v>27</v>
      </c>
    </row>
    <row r="188" spans="1:5" ht="25.5">
      <c r="A188" s="35" t="s">
        <v>56</v>
      </c>
      <c r="E188" s="39" t="s">
        <v>1039</v>
      </c>
    </row>
    <row r="189" spans="1:5" ht="12.75">
      <c r="A189" s="35" t="s">
        <v>57</v>
      </c>
      <c r="E189" s="40" t="s">
        <v>5</v>
      </c>
    </row>
    <row r="190" spans="1:5" ht="12.75">
      <c r="A190" t="s">
        <v>59</v>
      </c>
      <c r="E19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1040</v>
      </c>
      <c s="41">
        <f>Rekapitulace!C23</f>
      </c>
      <c s="20" t="s">
        <v>0</v>
      </c>
      <c t="s">
        <v>22</v>
      </c>
      <c t="s">
        <v>27</v>
      </c>
    </row>
    <row r="4" spans="1:16" ht="32" customHeight="1">
      <c r="A4" s="24" t="s">
        <v>19</v>
      </c>
      <c s="25" t="s">
        <v>28</v>
      </c>
      <c s="27" t="s">
        <v>1040</v>
      </c>
      <c r="E4" s="26" t="s">
        <v>1041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COUNTIFS(L8:L267,"=0",A8:A267,"P")+COUNTIFS(L8:L267,"",A8:A267,"P")+SUM(Q8:Q267)</f>
      </c>
    </row>
    <row r="8" spans="1:13" ht="12.75">
      <c r="A8" t="s">
        <v>44</v>
      </c>
      <c r="C8" s="28" t="s">
        <v>1044</v>
      </c>
      <c r="E8" s="30" t="s">
        <v>1043</v>
      </c>
      <c r="J8" s="29">
        <f>0+J9+J14+J35+J44+J69+J98+J119+J156+J177+J214+J227+J236+J261+J266</f>
      </c>
      <c s="29">
        <f>0+K9+K14+K35+K44+K69+K98+K119+K156+K177+K214+K227+K236+K261+K266</f>
      </c>
      <c s="29">
        <f>0+L9+L14+L35+L44+L69+L98+L119+L156+L177+L214+L227+L236+L261+L266</f>
      </c>
      <c s="29">
        <f>0+M9+M14+M35+M44+M69+M98+M119+M156+M177+M214+M227+M236+M261+M266</f>
      </c>
    </row>
    <row r="9" spans="1:13" ht="12.75">
      <c r="A9" t="s">
        <v>46</v>
      </c>
      <c r="C9" s="31" t="s">
        <v>50</v>
      </c>
      <c r="E9" s="33" t="s">
        <v>792</v>
      </c>
      <c r="J9" s="32">
        <f>0</f>
      </c>
      <c s="32">
        <f>0</f>
      </c>
      <c s="32">
        <f>0+L10</f>
      </c>
      <c s="32">
        <f>0+M10</f>
      </c>
    </row>
    <row r="10" spans="1:16" ht="25.5">
      <c r="A10" t="s">
        <v>49</v>
      </c>
      <c s="34" t="s">
        <v>50</v>
      </c>
      <c s="34" t="s">
        <v>825</v>
      </c>
      <c s="35" t="s">
        <v>5</v>
      </c>
      <c s="6" t="s">
        <v>826</v>
      </c>
      <c s="36" t="s">
        <v>496</v>
      </c>
      <c s="37">
        <v>620.4</v>
      </c>
      <c s="36">
        <v>0</v>
      </c>
      <c s="36">
        <f>ROUND(G10*H10,6)</f>
      </c>
      <c r="L10" s="38">
        <v>0</v>
      </c>
      <c s="32">
        <f>ROUND(ROUND(L10,2)*ROUND(G10,3),2)</f>
      </c>
      <c s="36" t="s">
        <v>133</v>
      </c>
      <c>
        <f>(M10*21)/100</f>
      </c>
      <c t="s">
        <v>27</v>
      </c>
    </row>
    <row r="11" spans="1:5" ht="25.5">
      <c r="A11" s="35" t="s">
        <v>56</v>
      </c>
      <c r="E11" s="39" t="s">
        <v>826</v>
      </c>
    </row>
    <row r="12" spans="1:5" ht="12.75">
      <c r="A12" s="35" t="s">
        <v>57</v>
      </c>
      <c r="E12" s="40" t="s">
        <v>1045</v>
      </c>
    </row>
    <row r="13" spans="1:5" ht="12.75">
      <c r="A13" t="s">
        <v>59</v>
      </c>
      <c r="E13" s="39" t="s">
        <v>5</v>
      </c>
    </row>
    <row r="14" spans="1:13" ht="12.75">
      <c r="A14" t="s">
        <v>46</v>
      </c>
      <c r="C14" s="31" t="s">
        <v>27</v>
      </c>
      <c r="E14" s="33" t="s">
        <v>953</v>
      </c>
      <c r="J14" s="32">
        <f>0</f>
      </c>
      <c s="32">
        <f>0</f>
      </c>
      <c s="32">
        <f>0+L15+L19+L23+L27+L31</f>
      </c>
      <c s="32">
        <f>0+M15+M19+M23+M27+M31</f>
      </c>
    </row>
    <row r="15" spans="1:16" ht="25.5">
      <c r="A15" t="s">
        <v>49</v>
      </c>
      <c s="34" t="s">
        <v>27</v>
      </c>
      <c s="34" t="s">
        <v>1046</v>
      </c>
      <c s="35" t="s">
        <v>5</v>
      </c>
      <c s="6" t="s">
        <v>1047</v>
      </c>
      <c s="36" t="s">
        <v>496</v>
      </c>
      <c s="37">
        <v>6.684</v>
      </c>
      <c s="36">
        <v>2.16</v>
      </c>
      <c s="36">
        <f>ROUND(G15*H15,6)</f>
      </c>
      <c r="L15" s="38">
        <v>0</v>
      </c>
      <c s="32">
        <f>ROUND(ROUND(L15,2)*ROUND(G15,3),2)</f>
      </c>
      <c s="36" t="s">
        <v>133</v>
      </c>
      <c>
        <f>(M15*21)/100</f>
      </c>
      <c t="s">
        <v>27</v>
      </c>
    </row>
    <row r="16" spans="1:5" ht="25.5">
      <c r="A16" s="35" t="s">
        <v>56</v>
      </c>
      <c r="E16" s="39" t="s">
        <v>1047</v>
      </c>
    </row>
    <row r="17" spans="1:5" ht="12.75">
      <c r="A17" s="35" t="s">
        <v>57</v>
      </c>
      <c r="E17" s="40" t="s">
        <v>1048</v>
      </c>
    </row>
    <row r="18" spans="1:5" ht="12.75">
      <c r="A18" t="s">
        <v>59</v>
      </c>
      <c r="E18" s="39" t="s">
        <v>5</v>
      </c>
    </row>
    <row r="19" spans="1:16" ht="25.5">
      <c r="A19" t="s">
        <v>49</v>
      </c>
      <c s="34" t="s">
        <v>25</v>
      </c>
      <c s="34" t="s">
        <v>1049</v>
      </c>
      <c s="35" t="s">
        <v>5</v>
      </c>
      <c s="6" t="s">
        <v>1050</v>
      </c>
      <c s="36" t="s">
        <v>496</v>
      </c>
      <c s="37">
        <v>0.037</v>
      </c>
      <c s="36">
        <v>2.30102</v>
      </c>
      <c s="36">
        <f>ROUND(G19*H19,6)</f>
      </c>
      <c r="L19" s="38">
        <v>0</v>
      </c>
      <c s="32">
        <f>ROUND(ROUND(L19,2)*ROUND(G19,3),2)</f>
      </c>
      <c s="36" t="s">
        <v>133</v>
      </c>
      <c>
        <f>(M19*21)/100</f>
      </c>
      <c t="s">
        <v>27</v>
      </c>
    </row>
    <row r="20" spans="1:5" ht="25.5">
      <c r="A20" s="35" t="s">
        <v>56</v>
      </c>
      <c r="E20" s="39" t="s">
        <v>1050</v>
      </c>
    </row>
    <row r="21" spans="1:5" ht="12.75">
      <c r="A21" s="35" t="s">
        <v>57</v>
      </c>
      <c r="E21" s="40" t="s">
        <v>1051</v>
      </c>
    </row>
    <row r="22" spans="1:5" ht="12.75">
      <c r="A22" t="s">
        <v>59</v>
      </c>
      <c r="E22" s="39" t="s">
        <v>5</v>
      </c>
    </row>
    <row r="23" spans="1:16" ht="25.5">
      <c r="A23" t="s">
        <v>49</v>
      </c>
      <c s="34" t="s">
        <v>69</v>
      </c>
      <c s="34" t="s">
        <v>954</v>
      </c>
      <c s="35" t="s">
        <v>5</v>
      </c>
      <c s="6" t="s">
        <v>955</v>
      </c>
      <c s="36" t="s">
        <v>496</v>
      </c>
      <c s="37">
        <v>0.172</v>
      </c>
      <c s="36">
        <v>2.50187</v>
      </c>
      <c s="36">
        <f>ROUND(G23*H23,6)</f>
      </c>
      <c r="L23" s="38">
        <v>0</v>
      </c>
      <c s="32">
        <f>ROUND(ROUND(L23,2)*ROUND(G23,3),2)</f>
      </c>
      <c s="36" t="s">
        <v>133</v>
      </c>
      <c>
        <f>(M23*21)/100</f>
      </c>
      <c t="s">
        <v>27</v>
      </c>
    </row>
    <row r="24" spans="1:5" ht="25.5">
      <c r="A24" s="35" t="s">
        <v>56</v>
      </c>
      <c r="E24" s="39" t="s">
        <v>955</v>
      </c>
    </row>
    <row r="25" spans="1:5" ht="12.75">
      <c r="A25" s="35" t="s">
        <v>57</v>
      </c>
      <c r="E25" s="40" t="s">
        <v>1052</v>
      </c>
    </row>
    <row r="26" spans="1:5" ht="12.75">
      <c r="A26" t="s">
        <v>59</v>
      </c>
      <c r="E26" s="39" t="s">
        <v>5</v>
      </c>
    </row>
    <row r="27" spans="1:16" ht="12.75">
      <c r="A27" t="s">
        <v>49</v>
      </c>
      <c s="34" t="s">
        <v>74</v>
      </c>
      <c s="34" t="s">
        <v>957</v>
      </c>
      <c s="35" t="s">
        <v>5</v>
      </c>
      <c s="6" t="s">
        <v>958</v>
      </c>
      <c s="36" t="s">
        <v>501</v>
      </c>
      <c s="37">
        <v>7.42</v>
      </c>
      <c s="36">
        <v>0.00264</v>
      </c>
      <c s="36">
        <f>ROUND(G27*H27,6)</f>
      </c>
      <c r="L27" s="38">
        <v>0</v>
      </c>
      <c s="32">
        <f>ROUND(ROUND(L27,2)*ROUND(G27,3),2)</f>
      </c>
      <c s="36" t="s">
        <v>133</v>
      </c>
      <c>
        <f>(M27*21)/100</f>
      </c>
      <c t="s">
        <v>27</v>
      </c>
    </row>
    <row r="28" spans="1:5" ht="12.75">
      <c r="A28" s="35" t="s">
        <v>56</v>
      </c>
      <c r="E28" s="39" t="s">
        <v>958</v>
      </c>
    </row>
    <row r="29" spans="1:5" ht="12.75">
      <c r="A29" s="35" t="s">
        <v>57</v>
      </c>
      <c r="E29" s="40" t="s">
        <v>1053</v>
      </c>
    </row>
    <row r="30" spans="1:5" ht="12.75">
      <c r="A30" t="s">
        <v>59</v>
      </c>
      <c r="E30" s="39" t="s">
        <v>5</v>
      </c>
    </row>
    <row r="31" spans="1:16" ht="12.75">
      <c r="A31" t="s">
        <v>49</v>
      </c>
      <c s="34" t="s">
        <v>26</v>
      </c>
      <c s="34" t="s">
        <v>959</v>
      </c>
      <c s="35" t="s">
        <v>5</v>
      </c>
      <c s="6" t="s">
        <v>960</v>
      </c>
      <c s="36" t="s">
        <v>501</v>
      </c>
      <c s="37">
        <v>7.42</v>
      </c>
      <c s="36">
        <v>0</v>
      </c>
      <c s="36">
        <f>ROUND(G31*H31,6)</f>
      </c>
      <c r="L31" s="38">
        <v>0</v>
      </c>
      <c s="32">
        <f>ROUND(ROUND(L31,2)*ROUND(G31,3),2)</f>
      </c>
      <c s="36" t="s">
        <v>133</v>
      </c>
      <c>
        <f>(M31*21)/100</f>
      </c>
      <c t="s">
        <v>27</v>
      </c>
    </row>
    <row r="32" spans="1:5" ht="12.75">
      <c r="A32" s="35" t="s">
        <v>56</v>
      </c>
      <c r="E32" s="39" t="s">
        <v>960</v>
      </c>
    </row>
    <row r="33" spans="1:5" ht="12.75">
      <c r="A33" s="35" t="s">
        <v>57</v>
      </c>
      <c r="E33" s="40" t="s">
        <v>1053</v>
      </c>
    </row>
    <row r="34" spans="1:5" ht="12.75">
      <c r="A34" t="s">
        <v>59</v>
      </c>
      <c r="E34" s="39" t="s">
        <v>5</v>
      </c>
    </row>
    <row r="35" spans="1:13" ht="12.75">
      <c r="A35" t="s">
        <v>46</v>
      </c>
      <c r="C35" s="31" t="s">
        <v>1054</v>
      </c>
      <c r="E35" s="33" t="s">
        <v>1055</v>
      </c>
      <c r="J35" s="32">
        <f>0</f>
      </c>
      <c s="32">
        <f>0</f>
      </c>
      <c s="32">
        <f>0+L36+L40</f>
      </c>
      <c s="32">
        <f>0+M36+M40</f>
      </c>
    </row>
    <row r="36" spans="1:16" ht="12.75">
      <c r="A36" t="s">
        <v>49</v>
      </c>
      <c s="34" t="s">
        <v>183</v>
      </c>
      <c s="34" t="s">
        <v>1056</v>
      </c>
      <c s="35" t="s">
        <v>5</v>
      </c>
      <c s="6" t="s">
        <v>1057</v>
      </c>
      <c s="36" t="s">
        <v>132</v>
      </c>
      <c s="37">
        <v>1</v>
      </c>
      <c s="36">
        <v>0</v>
      </c>
      <c s="36">
        <f>ROUND(G36*H36,6)</f>
      </c>
      <c r="L36" s="38">
        <v>0</v>
      </c>
      <c s="32">
        <f>ROUND(ROUND(L36,2)*ROUND(G36,3),2)</f>
      </c>
      <c s="36" t="s">
        <v>55</v>
      </c>
      <c>
        <f>(M36*21)/100</f>
      </c>
      <c t="s">
        <v>27</v>
      </c>
    </row>
    <row r="37" spans="1:5" ht="12.75">
      <c r="A37" s="35" t="s">
        <v>56</v>
      </c>
      <c r="E37" s="39" t="s">
        <v>1057</v>
      </c>
    </row>
    <row r="38" spans="1:5" ht="12.75">
      <c r="A38" s="35" t="s">
        <v>57</v>
      </c>
      <c r="E38" s="40" t="s">
        <v>5</v>
      </c>
    </row>
    <row r="39" spans="1:5" ht="76.5">
      <c r="A39" t="s">
        <v>59</v>
      </c>
      <c r="E39" s="39" t="s">
        <v>1058</v>
      </c>
    </row>
    <row r="40" spans="1:16" ht="12.75">
      <c r="A40" t="s">
        <v>49</v>
      </c>
      <c s="34" t="s">
        <v>186</v>
      </c>
      <c s="34" t="s">
        <v>1059</v>
      </c>
      <c s="35" t="s">
        <v>5</v>
      </c>
      <c s="6" t="s">
        <v>1060</v>
      </c>
      <c s="36" t="s">
        <v>132</v>
      </c>
      <c s="37">
        <v>1</v>
      </c>
      <c s="36">
        <v>0</v>
      </c>
      <c s="36">
        <f>ROUND(G40*H40,6)</f>
      </c>
      <c r="L40" s="38">
        <v>0</v>
      </c>
      <c s="32">
        <f>ROUND(ROUND(L40,2)*ROUND(G40,3),2)</f>
      </c>
      <c s="36" t="s">
        <v>55</v>
      </c>
      <c>
        <f>(M40*21)/100</f>
      </c>
      <c t="s">
        <v>27</v>
      </c>
    </row>
    <row r="41" spans="1:5" ht="12.75">
      <c r="A41" s="35" t="s">
        <v>56</v>
      </c>
      <c r="E41" s="39" t="s">
        <v>1060</v>
      </c>
    </row>
    <row r="42" spans="1:5" ht="12.75">
      <c r="A42" s="35" t="s">
        <v>57</v>
      </c>
      <c r="E42" s="40" t="s">
        <v>5</v>
      </c>
    </row>
    <row r="43" spans="1:5" ht="76.5">
      <c r="A43" t="s">
        <v>59</v>
      </c>
      <c r="E43" s="39" t="s">
        <v>1061</v>
      </c>
    </row>
    <row r="44" spans="1:13" ht="12.75">
      <c r="A44" t="s">
        <v>46</v>
      </c>
      <c r="C44" s="31" t="s">
        <v>26</v>
      </c>
      <c r="E44" s="33" t="s">
        <v>1062</v>
      </c>
      <c r="J44" s="32">
        <f>0</f>
      </c>
      <c s="32">
        <f>0</f>
      </c>
      <c s="32">
        <f>0+L45+L49+L53+L57+L61+L65</f>
      </c>
      <c s="32">
        <f>0+M45+M49+M53+M57+M61+M65</f>
      </c>
    </row>
    <row r="45" spans="1:16" ht="25.5">
      <c r="A45" t="s">
        <v>49</v>
      </c>
      <c s="34" t="s">
        <v>84</v>
      </c>
      <c s="34" t="s">
        <v>1063</v>
      </c>
      <c s="35" t="s">
        <v>5</v>
      </c>
      <c s="6" t="s">
        <v>1064</v>
      </c>
      <c s="36" t="s">
        <v>496</v>
      </c>
      <c s="37">
        <v>0.908</v>
      </c>
      <c s="36">
        <v>2.50187</v>
      </c>
      <c s="36">
        <f>ROUND(G45*H45,6)</f>
      </c>
      <c r="L45" s="38">
        <v>0</v>
      </c>
      <c s="32">
        <f>ROUND(ROUND(L45,2)*ROUND(G45,3),2)</f>
      </c>
      <c s="36" t="s">
        <v>133</v>
      </c>
      <c>
        <f>(M45*21)/100</f>
      </c>
      <c t="s">
        <v>27</v>
      </c>
    </row>
    <row r="46" spans="1:5" ht="25.5">
      <c r="A46" s="35" t="s">
        <v>56</v>
      </c>
      <c r="E46" s="39" t="s">
        <v>1064</v>
      </c>
    </row>
    <row r="47" spans="1:5" ht="12.75">
      <c r="A47" s="35" t="s">
        <v>57</v>
      </c>
      <c r="E47" s="40" t="s">
        <v>1065</v>
      </c>
    </row>
    <row r="48" spans="1:5" ht="12.75">
      <c r="A48" t="s">
        <v>59</v>
      </c>
      <c r="E48" s="39" t="s">
        <v>5</v>
      </c>
    </row>
    <row r="49" spans="1:16" ht="12.75">
      <c r="A49" t="s">
        <v>49</v>
      </c>
      <c s="34" t="s">
        <v>89</v>
      </c>
      <c s="34" t="s">
        <v>1066</v>
      </c>
      <c s="35" t="s">
        <v>5</v>
      </c>
      <c s="6" t="s">
        <v>1067</v>
      </c>
      <c s="36" t="s">
        <v>54</v>
      </c>
      <c s="37">
        <v>0.046</v>
      </c>
      <c s="36">
        <v>1.06277</v>
      </c>
      <c s="36">
        <f>ROUND(G49*H49,6)</f>
      </c>
      <c r="L49" s="38">
        <v>0</v>
      </c>
      <c s="32">
        <f>ROUND(ROUND(L49,2)*ROUND(G49,3),2)</f>
      </c>
      <c s="36" t="s">
        <v>133</v>
      </c>
      <c>
        <f>(M49*21)/100</f>
      </c>
      <c t="s">
        <v>27</v>
      </c>
    </row>
    <row r="50" spans="1:5" ht="12.75">
      <c r="A50" s="35" t="s">
        <v>56</v>
      </c>
      <c r="E50" s="39" t="s">
        <v>1067</v>
      </c>
    </row>
    <row r="51" spans="1:5" ht="25.5">
      <c r="A51" s="35" t="s">
        <v>57</v>
      </c>
      <c r="E51" s="42" t="s">
        <v>1068</v>
      </c>
    </row>
    <row r="52" spans="1:5" ht="12.75">
      <c r="A52" t="s">
        <v>59</v>
      </c>
      <c r="E52" s="39" t="s">
        <v>5</v>
      </c>
    </row>
    <row r="53" spans="1:16" ht="25.5">
      <c r="A53" t="s">
        <v>49</v>
      </c>
      <c s="34" t="s">
        <v>94</v>
      </c>
      <c s="34" t="s">
        <v>1069</v>
      </c>
      <c s="35" t="s">
        <v>5</v>
      </c>
      <c s="6" t="s">
        <v>1070</v>
      </c>
      <c s="36" t="s">
        <v>132</v>
      </c>
      <c s="37">
        <v>2</v>
      </c>
      <c s="36">
        <v>0.01777</v>
      </c>
      <c s="36">
        <f>ROUND(G53*H53,6)</f>
      </c>
      <c r="L53" s="38">
        <v>0</v>
      </c>
      <c s="32">
        <f>ROUND(ROUND(L53,2)*ROUND(G53,3),2)</f>
      </c>
      <c s="36" t="s">
        <v>133</v>
      </c>
      <c>
        <f>(M53*21)/100</f>
      </c>
      <c t="s">
        <v>27</v>
      </c>
    </row>
    <row r="54" spans="1:5" ht="25.5">
      <c r="A54" s="35" t="s">
        <v>56</v>
      </c>
      <c r="E54" s="39" t="s">
        <v>1070</v>
      </c>
    </row>
    <row r="55" spans="1:5" ht="12.75">
      <c r="A55" s="35" t="s">
        <v>57</v>
      </c>
      <c r="E55" s="40" t="s">
        <v>1071</v>
      </c>
    </row>
    <row r="56" spans="1:5" ht="12.75">
      <c r="A56" t="s">
        <v>59</v>
      </c>
      <c r="E56" s="39" t="s">
        <v>5</v>
      </c>
    </row>
    <row r="57" spans="1:16" ht="12.75">
      <c r="A57" t="s">
        <v>49</v>
      </c>
      <c s="34" t="s">
        <v>150</v>
      </c>
      <c s="34" t="s">
        <v>1072</v>
      </c>
      <c s="35" t="s">
        <v>5</v>
      </c>
      <c s="6" t="s">
        <v>1073</v>
      </c>
      <c s="36" t="s">
        <v>132</v>
      </c>
      <c s="37">
        <v>2</v>
      </c>
      <c s="36">
        <v>0.02396</v>
      </c>
      <c s="36">
        <f>ROUND(G57*H57,6)</f>
      </c>
      <c r="L57" s="38">
        <v>0</v>
      </c>
      <c s="32">
        <f>ROUND(ROUND(L57,2)*ROUND(G57,3),2)</f>
      </c>
      <c s="36" t="s">
        <v>55</v>
      </c>
      <c>
        <f>(M57*21)/100</f>
      </c>
      <c t="s">
        <v>27</v>
      </c>
    </row>
    <row r="58" spans="1:5" ht="12.75">
      <c r="A58" s="35" t="s">
        <v>56</v>
      </c>
      <c r="E58" s="39" t="s">
        <v>1073</v>
      </c>
    </row>
    <row r="59" spans="1:5" ht="12.75">
      <c r="A59" s="35" t="s">
        <v>57</v>
      </c>
      <c r="E59" s="40" t="s">
        <v>5</v>
      </c>
    </row>
    <row r="60" spans="1:5" ht="25.5">
      <c r="A60" t="s">
        <v>59</v>
      </c>
      <c r="E60" s="39" t="s">
        <v>1074</v>
      </c>
    </row>
    <row r="61" spans="1:16" ht="25.5">
      <c r="A61" t="s">
        <v>49</v>
      </c>
      <c s="34" t="s">
        <v>153</v>
      </c>
      <c s="34" t="s">
        <v>1075</v>
      </c>
      <c s="35" t="s">
        <v>5</v>
      </c>
      <c s="6" t="s">
        <v>1076</v>
      </c>
      <c s="36" t="s">
        <v>132</v>
      </c>
      <c s="37">
        <v>1</v>
      </c>
      <c s="36">
        <v>0.03532</v>
      </c>
      <c s="36">
        <f>ROUND(G61*H61,6)</f>
      </c>
      <c r="L61" s="38">
        <v>0</v>
      </c>
      <c s="32">
        <f>ROUND(ROUND(L61,2)*ROUND(G61,3),2)</f>
      </c>
      <c s="36" t="s">
        <v>133</v>
      </c>
      <c>
        <f>(M61*21)/100</f>
      </c>
      <c t="s">
        <v>27</v>
      </c>
    </row>
    <row r="62" spans="1:5" ht="25.5">
      <c r="A62" s="35" t="s">
        <v>56</v>
      </c>
      <c r="E62" s="39" t="s">
        <v>1076</v>
      </c>
    </row>
    <row r="63" spans="1:5" ht="12.75">
      <c r="A63" s="35" t="s">
        <v>57</v>
      </c>
      <c r="E63" s="40" t="s">
        <v>1077</v>
      </c>
    </row>
    <row r="64" spans="1:5" ht="12.75">
      <c r="A64" t="s">
        <v>59</v>
      </c>
      <c r="E64" s="39" t="s">
        <v>5</v>
      </c>
    </row>
    <row r="65" spans="1:16" ht="12.75">
      <c r="A65" t="s">
        <v>49</v>
      </c>
      <c s="34" t="s">
        <v>156</v>
      </c>
      <c s="34" t="s">
        <v>1078</v>
      </c>
      <c s="35" t="s">
        <v>5</v>
      </c>
      <c s="6" t="s">
        <v>1079</v>
      </c>
      <c s="36" t="s">
        <v>132</v>
      </c>
      <c s="37">
        <v>1</v>
      </c>
      <c s="36">
        <v>0.0267</v>
      </c>
      <c s="36">
        <f>ROUND(G65*H65,6)</f>
      </c>
      <c r="L65" s="38">
        <v>0</v>
      </c>
      <c s="32">
        <f>ROUND(ROUND(L65,2)*ROUND(G65,3),2)</f>
      </c>
      <c s="36" t="s">
        <v>55</v>
      </c>
      <c>
        <f>(M65*21)/100</f>
      </c>
      <c t="s">
        <v>27</v>
      </c>
    </row>
    <row r="66" spans="1:5" ht="12.75">
      <c r="A66" s="35" t="s">
        <v>56</v>
      </c>
      <c r="E66" s="39" t="s">
        <v>1079</v>
      </c>
    </row>
    <row r="67" spans="1:5" ht="12.75">
      <c r="A67" s="35" t="s">
        <v>57</v>
      </c>
      <c r="E67" s="40" t="s">
        <v>5</v>
      </c>
    </row>
    <row r="68" spans="1:5" ht="25.5">
      <c r="A68" t="s">
        <v>59</v>
      </c>
      <c r="E68" s="39" t="s">
        <v>1074</v>
      </c>
    </row>
    <row r="69" spans="1:13" ht="12.75">
      <c r="A69" t="s">
        <v>46</v>
      </c>
      <c r="C69" s="31" t="s">
        <v>1080</v>
      </c>
      <c r="E69" s="33" t="s">
        <v>1081</v>
      </c>
      <c r="J69" s="32">
        <f>0</f>
      </c>
      <c s="32">
        <f>0</f>
      </c>
      <c s="32">
        <f>0+L70+L74+L78+L82+L86+L90+L94</f>
      </c>
      <c s="32">
        <f>0+M70+M74+M78+M82+M86+M90+M94</f>
      </c>
    </row>
    <row r="70" spans="1:16" ht="25.5">
      <c r="A70" t="s">
        <v>49</v>
      </c>
      <c s="34" t="s">
        <v>189</v>
      </c>
      <c s="34" t="s">
        <v>1082</v>
      </c>
      <c s="35" t="s">
        <v>5</v>
      </c>
      <c s="6" t="s">
        <v>1083</v>
      </c>
      <c s="36" t="s">
        <v>501</v>
      </c>
      <c s="37">
        <v>19.912</v>
      </c>
      <c s="36">
        <v>0</v>
      </c>
      <c s="36">
        <f>ROUND(G70*H70,6)</f>
      </c>
      <c r="L70" s="38">
        <v>0</v>
      </c>
      <c s="32">
        <f>ROUND(ROUND(L70,2)*ROUND(G70,3),2)</f>
      </c>
      <c s="36" t="s">
        <v>133</v>
      </c>
      <c>
        <f>(M70*21)/100</f>
      </c>
      <c t="s">
        <v>27</v>
      </c>
    </row>
    <row r="71" spans="1:5" ht="25.5">
      <c r="A71" s="35" t="s">
        <v>56</v>
      </c>
      <c r="E71" s="39" t="s">
        <v>1083</v>
      </c>
    </row>
    <row r="72" spans="1:5" ht="12.75">
      <c r="A72" s="35" t="s">
        <v>57</v>
      </c>
      <c r="E72" s="40" t="s">
        <v>1084</v>
      </c>
    </row>
    <row r="73" spans="1:5" ht="12.75">
      <c r="A73" t="s">
        <v>59</v>
      </c>
      <c r="E73" s="39" t="s">
        <v>5</v>
      </c>
    </row>
    <row r="74" spans="1:16" ht="25.5">
      <c r="A74" t="s">
        <v>49</v>
      </c>
      <c s="34" t="s">
        <v>192</v>
      </c>
      <c s="34" t="s">
        <v>1085</v>
      </c>
      <c s="35" t="s">
        <v>5</v>
      </c>
      <c s="6" t="s">
        <v>1086</v>
      </c>
      <c s="36" t="s">
        <v>501</v>
      </c>
      <c s="37">
        <v>18.96</v>
      </c>
      <c s="36">
        <v>0</v>
      </c>
      <c s="36">
        <f>ROUND(G74*H74,6)</f>
      </c>
      <c r="L74" s="38">
        <v>0</v>
      </c>
      <c s="32">
        <f>ROUND(ROUND(L74,2)*ROUND(G74,3),2)</f>
      </c>
      <c s="36" t="s">
        <v>133</v>
      </c>
      <c>
        <f>(M74*21)/100</f>
      </c>
      <c t="s">
        <v>27</v>
      </c>
    </row>
    <row r="75" spans="1:5" ht="25.5">
      <c r="A75" s="35" t="s">
        <v>56</v>
      </c>
      <c r="E75" s="39" t="s">
        <v>1086</v>
      </c>
    </row>
    <row r="76" spans="1:5" ht="12.75">
      <c r="A76" s="35" t="s">
        <v>57</v>
      </c>
      <c r="E76" s="40" t="s">
        <v>1087</v>
      </c>
    </row>
    <row r="77" spans="1:5" ht="12.75">
      <c r="A77" t="s">
        <v>59</v>
      </c>
      <c r="E77" s="39" t="s">
        <v>5</v>
      </c>
    </row>
    <row r="78" spans="1:16" ht="12.75">
      <c r="A78" t="s">
        <v>49</v>
      </c>
      <c s="34" t="s">
        <v>195</v>
      </c>
      <c s="34" t="s">
        <v>1088</v>
      </c>
      <c s="35" t="s">
        <v>5</v>
      </c>
      <c s="6" t="s">
        <v>1089</v>
      </c>
      <c s="36" t="s">
        <v>1090</v>
      </c>
      <c s="37">
        <v>11.662</v>
      </c>
      <c s="36">
        <v>0.001</v>
      </c>
      <c s="36">
        <f>ROUND(G78*H78,6)</f>
      </c>
      <c r="L78" s="38">
        <v>0</v>
      </c>
      <c s="32">
        <f>ROUND(ROUND(L78,2)*ROUND(G78,3),2)</f>
      </c>
      <c s="36" t="s">
        <v>133</v>
      </c>
      <c>
        <f>(M78*21)/100</f>
      </c>
      <c t="s">
        <v>27</v>
      </c>
    </row>
    <row r="79" spans="1:5" ht="12.75">
      <c r="A79" s="35" t="s">
        <v>56</v>
      </c>
      <c r="E79" s="39" t="s">
        <v>1089</v>
      </c>
    </row>
    <row r="80" spans="1:5" ht="38.25">
      <c r="A80" s="35" t="s">
        <v>57</v>
      </c>
      <c r="E80" s="40" t="s">
        <v>1091</v>
      </c>
    </row>
    <row r="81" spans="1:5" ht="12.75">
      <c r="A81" t="s">
        <v>59</v>
      </c>
      <c r="E81" s="39" t="s">
        <v>5</v>
      </c>
    </row>
    <row r="82" spans="1:16" ht="12.75">
      <c r="A82" t="s">
        <v>49</v>
      </c>
      <c s="34" t="s">
        <v>198</v>
      </c>
      <c s="34" t="s">
        <v>1092</v>
      </c>
      <c s="35" t="s">
        <v>5</v>
      </c>
      <c s="6" t="s">
        <v>1093</v>
      </c>
      <c s="36" t="s">
        <v>501</v>
      </c>
      <c s="37">
        <v>19.912</v>
      </c>
      <c s="36">
        <v>0.0004</v>
      </c>
      <c s="36">
        <f>ROUND(G82*H82,6)</f>
      </c>
      <c r="L82" s="38">
        <v>0</v>
      </c>
      <c s="32">
        <f>ROUND(ROUND(L82,2)*ROUND(G82,3),2)</f>
      </c>
      <c s="36" t="s">
        <v>133</v>
      </c>
      <c>
        <f>(M82*21)/100</f>
      </c>
      <c t="s">
        <v>27</v>
      </c>
    </row>
    <row r="83" spans="1:5" ht="12.75">
      <c r="A83" s="35" t="s">
        <v>56</v>
      </c>
      <c r="E83" s="39" t="s">
        <v>1093</v>
      </c>
    </row>
    <row r="84" spans="1:5" ht="12.75">
      <c r="A84" s="35" t="s">
        <v>57</v>
      </c>
      <c r="E84" s="40" t="s">
        <v>1084</v>
      </c>
    </row>
    <row r="85" spans="1:5" ht="12.75">
      <c r="A85" t="s">
        <v>59</v>
      </c>
      <c r="E85" s="39" t="s">
        <v>5</v>
      </c>
    </row>
    <row r="86" spans="1:16" ht="12.75">
      <c r="A86" t="s">
        <v>49</v>
      </c>
      <c s="34" t="s">
        <v>201</v>
      </c>
      <c s="34" t="s">
        <v>1094</v>
      </c>
      <c s="35" t="s">
        <v>5</v>
      </c>
      <c s="6" t="s">
        <v>1095</v>
      </c>
      <c s="36" t="s">
        <v>501</v>
      </c>
      <c s="37">
        <v>18.96</v>
      </c>
      <c s="36">
        <v>0.0004</v>
      </c>
      <c s="36">
        <f>ROUND(G86*H86,6)</f>
      </c>
      <c r="L86" s="38">
        <v>0</v>
      </c>
      <c s="32">
        <f>ROUND(ROUND(L86,2)*ROUND(G86,3),2)</f>
      </c>
      <c s="36" t="s">
        <v>133</v>
      </c>
      <c>
        <f>(M86*21)/100</f>
      </c>
      <c t="s">
        <v>27</v>
      </c>
    </row>
    <row r="87" spans="1:5" ht="12.75">
      <c r="A87" s="35" t="s">
        <v>56</v>
      </c>
      <c r="E87" s="39" t="s">
        <v>1095</v>
      </c>
    </row>
    <row r="88" spans="1:5" ht="12.75">
      <c r="A88" s="35" t="s">
        <v>57</v>
      </c>
      <c r="E88" s="40" t="s">
        <v>1087</v>
      </c>
    </row>
    <row r="89" spans="1:5" ht="12.75">
      <c r="A89" t="s">
        <v>59</v>
      </c>
      <c r="E89" s="39" t="s">
        <v>5</v>
      </c>
    </row>
    <row r="90" spans="1:16" ht="25.5">
      <c r="A90" t="s">
        <v>49</v>
      </c>
      <c s="34" t="s">
        <v>204</v>
      </c>
      <c s="34" t="s">
        <v>1096</v>
      </c>
      <c s="35" t="s">
        <v>5</v>
      </c>
      <c s="6" t="s">
        <v>1097</v>
      </c>
      <c s="36" t="s">
        <v>501</v>
      </c>
      <c s="37">
        <v>42.759</v>
      </c>
      <c s="36">
        <v>0.0054</v>
      </c>
      <c s="36">
        <f>ROUND(G90*H90,6)</f>
      </c>
      <c r="L90" s="38">
        <v>0</v>
      </c>
      <c s="32">
        <f>ROUND(ROUND(L90,2)*ROUND(G90,3),2)</f>
      </c>
      <c s="36" t="s">
        <v>133</v>
      </c>
      <c>
        <f>(M90*21)/100</f>
      </c>
      <c t="s">
        <v>27</v>
      </c>
    </row>
    <row r="91" spans="1:5" ht="25.5">
      <c r="A91" s="35" t="s">
        <v>56</v>
      </c>
      <c r="E91" s="39" t="s">
        <v>1097</v>
      </c>
    </row>
    <row r="92" spans="1:5" ht="51">
      <c r="A92" s="35" t="s">
        <v>57</v>
      </c>
      <c r="E92" s="40" t="s">
        <v>1098</v>
      </c>
    </row>
    <row r="93" spans="1:5" ht="12.75">
      <c r="A93" t="s">
        <v>59</v>
      </c>
      <c r="E93" s="39" t="s">
        <v>5</v>
      </c>
    </row>
    <row r="94" spans="1:16" ht="38.25">
      <c r="A94" t="s">
        <v>49</v>
      </c>
      <c s="34" t="s">
        <v>207</v>
      </c>
      <c s="34" t="s">
        <v>1099</v>
      </c>
      <c s="35" t="s">
        <v>5</v>
      </c>
      <c s="6" t="s">
        <v>1100</v>
      </c>
      <c s="36" t="s">
        <v>54</v>
      </c>
      <c s="37">
        <v>0.258</v>
      </c>
      <c s="36">
        <v>0</v>
      </c>
      <c s="36">
        <f>ROUND(G94*H94,6)</f>
      </c>
      <c r="L94" s="38">
        <v>0</v>
      </c>
      <c s="32">
        <f>ROUND(ROUND(L94,2)*ROUND(G94,3),2)</f>
      </c>
      <c s="36" t="s">
        <v>133</v>
      </c>
      <c>
        <f>(M94*21)/100</f>
      </c>
      <c t="s">
        <v>27</v>
      </c>
    </row>
    <row r="95" spans="1:5" ht="38.25">
      <c r="A95" s="35" t="s">
        <v>56</v>
      </c>
      <c r="E95" s="39" t="s">
        <v>1101</v>
      </c>
    </row>
    <row r="96" spans="1:5" ht="12.75">
      <c r="A96" s="35" t="s">
        <v>57</v>
      </c>
      <c r="E96" s="40" t="s">
        <v>5</v>
      </c>
    </row>
    <row r="97" spans="1:5" ht="12.75">
      <c r="A97" t="s">
        <v>59</v>
      </c>
      <c r="E97" s="39" t="s">
        <v>5</v>
      </c>
    </row>
    <row r="98" spans="1:13" ht="12.75">
      <c r="A98" t="s">
        <v>46</v>
      </c>
      <c r="C98" s="31" t="s">
        <v>1102</v>
      </c>
      <c r="E98" s="33" t="s">
        <v>1103</v>
      </c>
      <c r="J98" s="32">
        <f>0</f>
      </c>
      <c s="32">
        <f>0</f>
      </c>
      <c s="32">
        <f>0+L99+L103+L107+L111+L115</f>
      </c>
      <c s="32">
        <f>0+M99+M103+M107+M111+M115</f>
      </c>
    </row>
    <row r="99" spans="1:16" ht="25.5">
      <c r="A99" t="s">
        <v>49</v>
      </c>
      <c s="34" t="s">
        <v>210</v>
      </c>
      <c s="34" t="s">
        <v>1104</v>
      </c>
      <c s="35" t="s">
        <v>5</v>
      </c>
      <c s="6" t="s">
        <v>1105</v>
      </c>
      <c s="36" t="s">
        <v>501</v>
      </c>
      <c s="37">
        <v>65.19</v>
      </c>
      <c s="36">
        <v>0</v>
      </c>
      <c s="36">
        <f>ROUND(G99*H99,6)</f>
      </c>
      <c r="L99" s="38">
        <v>0</v>
      </c>
      <c s="32">
        <f>ROUND(ROUND(L99,2)*ROUND(G99,3),2)</f>
      </c>
      <c s="36" t="s">
        <v>133</v>
      </c>
      <c>
        <f>(M99*21)/100</f>
      </c>
      <c t="s">
        <v>27</v>
      </c>
    </row>
    <row r="100" spans="1:5" ht="25.5">
      <c r="A100" s="35" t="s">
        <v>56</v>
      </c>
      <c r="E100" s="39" t="s">
        <v>1105</v>
      </c>
    </row>
    <row r="101" spans="1:5" ht="12.75">
      <c r="A101" s="35" t="s">
        <v>57</v>
      </c>
      <c r="E101" s="40" t="s">
        <v>1106</v>
      </c>
    </row>
    <row r="102" spans="1:5" ht="12.75">
      <c r="A102" t="s">
        <v>59</v>
      </c>
      <c r="E102" s="39" t="s">
        <v>5</v>
      </c>
    </row>
    <row r="103" spans="1:16" ht="12.75">
      <c r="A103" t="s">
        <v>49</v>
      </c>
      <c s="34" t="s">
        <v>214</v>
      </c>
      <c s="34" t="s">
        <v>1088</v>
      </c>
      <c s="35" t="s">
        <v>5</v>
      </c>
      <c s="6" t="s">
        <v>1089</v>
      </c>
      <c s="36" t="s">
        <v>1090</v>
      </c>
      <c s="37">
        <v>19.557</v>
      </c>
      <c s="36">
        <v>0.001</v>
      </c>
      <c s="36">
        <f>ROUND(G103*H103,6)</f>
      </c>
      <c r="L103" s="38">
        <v>0</v>
      </c>
      <c s="32">
        <f>ROUND(ROUND(L103,2)*ROUND(G103,3),2)</f>
      </c>
      <c s="36" t="s">
        <v>133</v>
      </c>
      <c>
        <f>(M103*21)/100</f>
      </c>
      <c t="s">
        <v>27</v>
      </c>
    </row>
    <row r="104" spans="1:5" ht="12.75">
      <c r="A104" s="35" t="s">
        <v>56</v>
      </c>
      <c r="E104" s="39" t="s">
        <v>1089</v>
      </c>
    </row>
    <row r="105" spans="1:5" ht="38.25">
      <c r="A105" s="35" t="s">
        <v>57</v>
      </c>
      <c r="E105" s="40" t="s">
        <v>1107</v>
      </c>
    </row>
    <row r="106" spans="1:5" ht="12.75">
      <c r="A106" t="s">
        <v>59</v>
      </c>
      <c r="E106" s="39" t="s">
        <v>5</v>
      </c>
    </row>
    <row r="107" spans="1:16" ht="25.5">
      <c r="A107" t="s">
        <v>49</v>
      </c>
      <c s="34" t="s">
        <v>218</v>
      </c>
      <c s="34" t="s">
        <v>1108</v>
      </c>
      <c s="35" t="s">
        <v>5</v>
      </c>
      <c s="6" t="s">
        <v>1109</v>
      </c>
      <c s="36" t="s">
        <v>501</v>
      </c>
      <c s="37">
        <v>65.19</v>
      </c>
      <c s="36">
        <v>0.00088</v>
      </c>
      <c s="36">
        <f>ROUND(G107*H107,6)</f>
      </c>
      <c r="L107" s="38">
        <v>0</v>
      </c>
      <c s="32">
        <f>ROUND(ROUND(L107,2)*ROUND(G107,3),2)</f>
      </c>
      <c s="36" t="s">
        <v>133</v>
      </c>
      <c>
        <f>(M107*21)/100</f>
      </c>
      <c t="s">
        <v>27</v>
      </c>
    </row>
    <row r="108" spans="1:5" ht="25.5">
      <c r="A108" s="35" t="s">
        <v>56</v>
      </c>
      <c r="E108" s="39" t="s">
        <v>1109</v>
      </c>
    </row>
    <row r="109" spans="1:5" ht="12.75">
      <c r="A109" s="35" t="s">
        <v>57</v>
      </c>
      <c r="E109" s="40" t="s">
        <v>1106</v>
      </c>
    </row>
    <row r="110" spans="1:5" ht="12.75">
      <c r="A110" t="s">
        <v>59</v>
      </c>
      <c r="E110" s="39" t="s">
        <v>5</v>
      </c>
    </row>
    <row r="111" spans="1:16" ht="25.5">
      <c r="A111" t="s">
        <v>49</v>
      </c>
      <c s="34" t="s">
        <v>221</v>
      </c>
      <c s="34" t="s">
        <v>1110</v>
      </c>
      <c s="35" t="s">
        <v>5</v>
      </c>
      <c s="6" t="s">
        <v>1111</v>
      </c>
      <c s="36" t="s">
        <v>501</v>
      </c>
      <c s="37">
        <v>71.709</v>
      </c>
      <c s="36">
        <v>0.0054</v>
      </c>
      <c s="36">
        <f>ROUND(G111*H111,6)</f>
      </c>
      <c r="L111" s="38">
        <v>0</v>
      </c>
      <c s="32">
        <f>ROUND(ROUND(L111,2)*ROUND(G111,3),2)</f>
      </c>
      <c s="36" t="s">
        <v>133</v>
      </c>
      <c>
        <f>(M111*21)/100</f>
      </c>
      <c t="s">
        <v>27</v>
      </c>
    </row>
    <row r="112" spans="1:5" ht="25.5">
      <c r="A112" s="35" t="s">
        <v>56</v>
      </c>
      <c r="E112" s="39" t="s">
        <v>1111</v>
      </c>
    </row>
    <row r="113" spans="1:5" ht="12.75">
      <c r="A113" s="35" t="s">
        <v>57</v>
      </c>
      <c r="E113" s="40" t="s">
        <v>5</v>
      </c>
    </row>
    <row r="114" spans="1:5" ht="12.75">
      <c r="A114" t="s">
        <v>59</v>
      </c>
      <c r="E114" s="39" t="s">
        <v>5</v>
      </c>
    </row>
    <row r="115" spans="1:16" ht="25.5">
      <c r="A115" t="s">
        <v>49</v>
      </c>
      <c s="34" t="s">
        <v>225</v>
      </c>
      <c s="34" t="s">
        <v>1112</v>
      </c>
      <c s="35" t="s">
        <v>5</v>
      </c>
      <c s="6" t="s">
        <v>1113</v>
      </c>
      <c s="36" t="s">
        <v>54</v>
      </c>
      <c s="37">
        <v>0.464</v>
      </c>
      <c s="36">
        <v>0</v>
      </c>
      <c s="36">
        <f>ROUND(G115*H115,6)</f>
      </c>
      <c r="L115" s="38">
        <v>0</v>
      </c>
      <c s="32">
        <f>ROUND(ROUND(L115,2)*ROUND(G115,3),2)</f>
      </c>
      <c s="36" t="s">
        <v>133</v>
      </c>
      <c>
        <f>(M115*21)/100</f>
      </c>
      <c t="s">
        <v>27</v>
      </c>
    </row>
    <row r="116" spans="1:5" ht="25.5">
      <c r="A116" s="35" t="s">
        <v>56</v>
      </c>
      <c r="E116" s="39" t="s">
        <v>1113</v>
      </c>
    </row>
    <row r="117" spans="1:5" ht="12.75">
      <c r="A117" s="35" t="s">
        <v>57</v>
      </c>
      <c r="E117" s="40" t="s">
        <v>5</v>
      </c>
    </row>
    <row r="118" spans="1:5" ht="12.75">
      <c r="A118" t="s">
        <v>59</v>
      </c>
      <c r="E118" s="39" t="s">
        <v>5</v>
      </c>
    </row>
    <row r="119" spans="1:13" ht="12.75">
      <c r="A119" t="s">
        <v>46</v>
      </c>
      <c r="C119" s="31" t="s">
        <v>1114</v>
      </c>
      <c r="E119" s="33" t="s">
        <v>1115</v>
      </c>
      <c r="J119" s="32">
        <f>0</f>
      </c>
      <c s="32">
        <f>0</f>
      </c>
      <c s="32">
        <f>0+L120+L124+L128+L132+L136+L140+L144+L148+L152</f>
      </c>
      <c s="32">
        <f>0+M120+M124+M128+M132+M136+M140+M144+M148+M152</f>
      </c>
    </row>
    <row r="120" spans="1:16" ht="25.5">
      <c r="A120" t="s">
        <v>49</v>
      </c>
      <c s="34" t="s">
        <v>228</v>
      </c>
      <c s="34" t="s">
        <v>1116</v>
      </c>
      <c s="35" t="s">
        <v>5</v>
      </c>
      <c s="6" t="s">
        <v>1117</v>
      </c>
      <c s="36" t="s">
        <v>501</v>
      </c>
      <c s="37">
        <v>65.19</v>
      </c>
      <c s="36">
        <v>0</v>
      </c>
      <c s="36">
        <f>ROUND(G120*H120,6)</f>
      </c>
      <c r="L120" s="38">
        <v>0</v>
      </c>
      <c s="32">
        <f>ROUND(ROUND(L120,2)*ROUND(G120,3),2)</f>
      </c>
      <c s="36" t="s">
        <v>133</v>
      </c>
      <c>
        <f>(M120*21)/100</f>
      </c>
      <c t="s">
        <v>27</v>
      </c>
    </row>
    <row r="121" spans="1:5" ht="25.5">
      <c r="A121" s="35" t="s">
        <v>56</v>
      </c>
      <c r="E121" s="39" t="s">
        <v>1117</v>
      </c>
    </row>
    <row r="122" spans="1:5" ht="12.75">
      <c r="A122" s="35" t="s">
        <v>57</v>
      </c>
      <c r="E122" s="40" t="s">
        <v>1106</v>
      </c>
    </row>
    <row r="123" spans="1:5" ht="12.75">
      <c r="A123" t="s">
        <v>59</v>
      </c>
      <c r="E123" s="39" t="s">
        <v>5</v>
      </c>
    </row>
    <row r="124" spans="1:16" ht="12.75">
      <c r="A124" t="s">
        <v>49</v>
      </c>
      <c s="34" t="s">
        <v>231</v>
      </c>
      <c s="34" t="s">
        <v>1118</v>
      </c>
      <c s="35" t="s">
        <v>5</v>
      </c>
      <c s="6" t="s">
        <v>1119</v>
      </c>
      <c s="36" t="s">
        <v>501</v>
      </c>
      <c s="37">
        <v>68.45</v>
      </c>
      <c s="36">
        <v>0.0012</v>
      </c>
      <c s="36">
        <f>ROUND(G124*H124,6)</f>
      </c>
      <c r="L124" s="38">
        <v>0</v>
      </c>
      <c s="32">
        <f>ROUND(ROUND(L124,2)*ROUND(G124,3),2)</f>
      </c>
      <c s="36" t="s">
        <v>133</v>
      </c>
      <c>
        <f>(M124*21)/100</f>
      </c>
      <c t="s">
        <v>27</v>
      </c>
    </row>
    <row r="125" spans="1:5" ht="12.75">
      <c r="A125" s="35" t="s">
        <v>56</v>
      </c>
      <c r="E125" s="39" t="s">
        <v>1119</v>
      </c>
    </row>
    <row r="126" spans="1:5" ht="12.75">
      <c r="A126" s="35" t="s">
        <v>57</v>
      </c>
      <c r="E126" s="40" t="s">
        <v>5</v>
      </c>
    </row>
    <row r="127" spans="1:5" ht="12.75">
      <c r="A127" t="s">
        <v>59</v>
      </c>
      <c r="E127" s="39" t="s">
        <v>5</v>
      </c>
    </row>
    <row r="128" spans="1:16" ht="12.75">
      <c r="A128" t="s">
        <v>49</v>
      </c>
      <c s="34" t="s">
        <v>234</v>
      </c>
      <c s="34" t="s">
        <v>1120</v>
      </c>
      <c s="35" t="s">
        <v>5</v>
      </c>
      <c s="6" t="s">
        <v>1121</v>
      </c>
      <c s="36" t="s">
        <v>501</v>
      </c>
      <c s="37">
        <v>36.432</v>
      </c>
      <c s="36">
        <v>0.00024</v>
      </c>
      <c s="36">
        <f>ROUND(G128*H128,6)</f>
      </c>
      <c r="L128" s="38">
        <v>0</v>
      </c>
      <c s="32">
        <f>ROUND(ROUND(L128,2)*ROUND(G128,3),2)</f>
      </c>
      <c s="36" t="s">
        <v>133</v>
      </c>
      <c>
        <f>(M128*21)/100</f>
      </c>
      <c t="s">
        <v>27</v>
      </c>
    </row>
    <row r="129" spans="1:5" ht="12.75">
      <c r="A129" s="35" t="s">
        <v>56</v>
      </c>
      <c r="E129" s="39" t="s">
        <v>1121</v>
      </c>
    </row>
    <row r="130" spans="1:5" ht="12.75">
      <c r="A130" s="35" t="s">
        <v>57</v>
      </c>
      <c r="E130" s="40" t="s">
        <v>1122</v>
      </c>
    </row>
    <row r="131" spans="1:5" ht="12.75">
      <c r="A131" t="s">
        <v>59</v>
      </c>
      <c r="E131" s="39" t="s">
        <v>5</v>
      </c>
    </row>
    <row r="132" spans="1:16" ht="12.75">
      <c r="A132" t="s">
        <v>49</v>
      </c>
      <c s="34" t="s">
        <v>237</v>
      </c>
      <c s="34" t="s">
        <v>1123</v>
      </c>
      <c s="35" t="s">
        <v>5</v>
      </c>
      <c s="6" t="s">
        <v>1124</v>
      </c>
      <c s="36" t="s">
        <v>501</v>
      </c>
      <c s="37">
        <v>38.254</v>
      </c>
      <c s="36">
        <v>0.002</v>
      </c>
      <c s="36">
        <f>ROUND(G132*H132,6)</f>
      </c>
      <c r="L132" s="38">
        <v>0</v>
      </c>
      <c s="32">
        <f>ROUND(ROUND(L132,2)*ROUND(G132,3),2)</f>
      </c>
      <c s="36" t="s">
        <v>133</v>
      </c>
      <c>
        <f>(M132*21)/100</f>
      </c>
      <c t="s">
        <v>27</v>
      </c>
    </row>
    <row r="133" spans="1:5" ht="12.75">
      <c r="A133" s="35" t="s">
        <v>56</v>
      </c>
      <c r="E133" s="39" t="s">
        <v>1124</v>
      </c>
    </row>
    <row r="134" spans="1:5" ht="12.75">
      <c r="A134" s="35" t="s">
        <v>57</v>
      </c>
      <c r="E134" s="40" t="s">
        <v>5</v>
      </c>
    </row>
    <row r="135" spans="1:5" ht="12.75">
      <c r="A135" t="s">
        <v>59</v>
      </c>
      <c r="E135" s="39" t="s">
        <v>5</v>
      </c>
    </row>
    <row r="136" spans="1:16" ht="12.75">
      <c r="A136" t="s">
        <v>49</v>
      </c>
      <c s="34" t="s">
        <v>240</v>
      </c>
      <c s="34" t="s">
        <v>1125</v>
      </c>
      <c s="35" t="s">
        <v>5</v>
      </c>
      <c s="6" t="s">
        <v>1126</v>
      </c>
      <c s="36" t="s">
        <v>501</v>
      </c>
      <c s="37">
        <v>65.19</v>
      </c>
      <c s="36">
        <v>0</v>
      </c>
      <c s="36">
        <f>ROUND(G136*H136,6)</f>
      </c>
      <c r="L136" s="38">
        <v>0</v>
      </c>
      <c s="32">
        <f>ROUND(ROUND(L136,2)*ROUND(G136,3),2)</f>
      </c>
      <c s="36" t="s">
        <v>133</v>
      </c>
      <c>
        <f>(M136*21)/100</f>
      </c>
      <c t="s">
        <v>27</v>
      </c>
    </row>
    <row r="137" spans="1:5" ht="12.75">
      <c r="A137" s="35" t="s">
        <v>56</v>
      </c>
      <c r="E137" s="39" t="s">
        <v>1126</v>
      </c>
    </row>
    <row r="138" spans="1:5" ht="12.75">
      <c r="A138" s="35" t="s">
        <v>57</v>
      </c>
      <c r="E138" s="40" t="s">
        <v>1106</v>
      </c>
    </row>
    <row r="139" spans="1:5" ht="12.75">
      <c r="A139" t="s">
        <v>59</v>
      </c>
      <c r="E139" s="39" t="s">
        <v>5</v>
      </c>
    </row>
    <row r="140" spans="1:16" ht="12.75">
      <c r="A140" t="s">
        <v>49</v>
      </c>
      <c s="34" t="s">
        <v>243</v>
      </c>
      <c s="34" t="s">
        <v>1127</v>
      </c>
      <c s="35" t="s">
        <v>5</v>
      </c>
      <c s="6" t="s">
        <v>1128</v>
      </c>
      <c s="36" t="s">
        <v>496</v>
      </c>
      <c s="37">
        <v>3.586</v>
      </c>
      <c s="36">
        <v>0.025</v>
      </c>
      <c s="36">
        <f>ROUND(G140*H140,6)</f>
      </c>
      <c r="L140" s="38">
        <v>0</v>
      </c>
      <c s="32">
        <f>ROUND(ROUND(L140,2)*ROUND(G140,3),2)</f>
      </c>
      <c s="36" t="s">
        <v>133</v>
      </c>
      <c>
        <f>(M140*21)/100</f>
      </c>
      <c t="s">
        <v>27</v>
      </c>
    </row>
    <row r="141" spans="1:5" ht="12.75">
      <c r="A141" s="35" t="s">
        <v>56</v>
      </c>
      <c r="E141" s="39" t="s">
        <v>1128</v>
      </c>
    </row>
    <row r="142" spans="1:5" ht="25.5">
      <c r="A142" s="35" t="s">
        <v>57</v>
      </c>
      <c r="E142" s="40" t="s">
        <v>1129</v>
      </c>
    </row>
    <row r="143" spans="1:5" ht="12.75">
      <c r="A143" t="s">
        <v>59</v>
      </c>
      <c r="E143" s="39" t="s">
        <v>5</v>
      </c>
    </row>
    <row r="144" spans="1:16" ht="25.5">
      <c r="A144" t="s">
        <v>49</v>
      </c>
      <c s="34" t="s">
        <v>246</v>
      </c>
      <c s="34" t="s">
        <v>1130</v>
      </c>
      <c s="35" t="s">
        <v>5</v>
      </c>
      <c s="6" t="s">
        <v>1131</v>
      </c>
      <c s="36" t="s">
        <v>501</v>
      </c>
      <c s="37">
        <v>65.19</v>
      </c>
      <c s="36">
        <v>1E-05</v>
      </c>
      <c s="36">
        <f>ROUND(G144*H144,6)</f>
      </c>
      <c r="L144" s="38">
        <v>0</v>
      </c>
      <c s="32">
        <f>ROUND(ROUND(L144,2)*ROUND(G144,3),2)</f>
      </c>
      <c s="36" t="s">
        <v>133</v>
      </c>
      <c>
        <f>(M144*21)/100</f>
      </c>
      <c t="s">
        <v>27</v>
      </c>
    </row>
    <row r="145" spans="1:5" ht="25.5">
      <c r="A145" s="35" t="s">
        <v>56</v>
      </c>
      <c r="E145" s="39" t="s">
        <v>1131</v>
      </c>
    </row>
    <row r="146" spans="1:5" ht="12.75">
      <c r="A146" s="35" t="s">
        <v>57</v>
      </c>
      <c r="E146" s="40" t="s">
        <v>1106</v>
      </c>
    </row>
    <row r="147" spans="1:5" ht="12.75">
      <c r="A147" t="s">
        <v>59</v>
      </c>
      <c r="E147" s="39" t="s">
        <v>5</v>
      </c>
    </row>
    <row r="148" spans="1:16" ht="25.5">
      <c r="A148" t="s">
        <v>49</v>
      </c>
      <c s="34" t="s">
        <v>249</v>
      </c>
      <c s="34" t="s">
        <v>1132</v>
      </c>
      <c s="35" t="s">
        <v>5</v>
      </c>
      <c s="6" t="s">
        <v>1133</v>
      </c>
      <c s="36" t="s">
        <v>501</v>
      </c>
      <c s="37">
        <v>71.709</v>
      </c>
      <c s="36">
        <v>0.00013</v>
      </c>
      <c s="36">
        <f>ROUND(G148*H148,6)</f>
      </c>
      <c r="L148" s="38">
        <v>0</v>
      </c>
      <c s="32">
        <f>ROUND(ROUND(L148,2)*ROUND(G148,3),2)</f>
      </c>
      <c s="36" t="s">
        <v>133</v>
      </c>
      <c>
        <f>(M148*21)/100</f>
      </c>
      <c t="s">
        <v>27</v>
      </c>
    </row>
    <row r="149" spans="1:5" ht="25.5">
      <c r="A149" s="35" t="s">
        <v>56</v>
      </c>
      <c r="E149" s="39" t="s">
        <v>1133</v>
      </c>
    </row>
    <row r="150" spans="1:5" ht="12.75">
      <c r="A150" s="35" t="s">
        <v>57</v>
      </c>
      <c r="E150" s="40" t="s">
        <v>5</v>
      </c>
    </row>
    <row r="151" spans="1:5" ht="12.75">
      <c r="A151" t="s">
        <v>59</v>
      </c>
      <c r="E151" s="39" t="s">
        <v>1134</v>
      </c>
    </row>
    <row r="152" spans="1:16" ht="25.5">
      <c r="A152" t="s">
        <v>49</v>
      </c>
      <c s="34" t="s">
        <v>253</v>
      </c>
      <c s="34" t="s">
        <v>1135</v>
      </c>
      <c s="35" t="s">
        <v>5</v>
      </c>
      <c s="6" t="s">
        <v>1136</v>
      </c>
      <c s="36" t="s">
        <v>54</v>
      </c>
      <c s="37">
        <v>0.267</v>
      </c>
      <c s="36">
        <v>0</v>
      </c>
      <c s="36">
        <f>ROUND(G152*H152,6)</f>
      </c>
      <c r="L152" s="38">
        <v>0</v>
      </c>
      <c s="32">
        <f>ROUND(ROUND(L152,2)*ROUND(G152,3),2)</f>
      </c>
      <c s="36" t="s">
        <v>133</v>
      </c>
      <c>
        <f>(M152*21)/100</f>
      </c>
      <c t="s">
        <v>27</v>
      </c>
    </row>
    <row r="153" spans="1:5" ht="25.5">
      <c r="A153" s="35" t="s">
        <v>56</v>
      </c>
      <c r="E153" s="39" t="s">
        <v>1136</v>
      </c>
    </row>
    <row r="154" spans="1:5" ht="12.75">
      <c r="A154" s="35" t="s">
        <v>57</v>
      </c>
      <c r="E154" s="40" t="s">
        <v>5</v>
      </c>
    </row>
    <row r="155" spans="1:5" ht="12.75">
      <c r="A155" t="s">
        <v>59</v>
      </c>
      <c r="E155" s="39" t="s">
        <v>5</v>
      </c>
    </row>
    <row r="156" spans="1:13" ht="12.75">
      <c r="A156" t="s">
        <v>46</v>
      </c>
      <c r="C156" s="31" t="s">
        <v>1137</v>
      </c>
      <c r="E156" s="33" t="s">
        <v>1138</v>
      </c>
      <c r="J156" s="32">
        <f>0</f>
      </c>
      <c s="32">
        <f>0</f>
      </c>
      <c s="32">
        <f>0+L157+L161+L165+L169+L173</f>
      </c>
      <c s="32">
        <f>0+M157+M161+M165+M169+M173</f>
      </c>
    </row>
    <row r="157" spans="1:16" ht="25.5">
      <c r="A157" t="s">
        <v>49</v>
      </c>
      <c s="34" t="s">
        <v>257</v>
      </c>
      <c s="34" t="s">
        <v>1139</v>
      </c>
      <c s="35" t="s">
        <v>5</v>
      </c>
      <c s="6" t="s">
        <v>1140</v>
      </c>
      <c s="36" t="s">
        <v>182</v>
      </c>
      <c s="37">
        <v>37.05</v>
      </c>
      <c s="36">
        <v>0.0058</v>
      </c>
      <c s="36">
        <f>ROUND(G157*H157,6)</f>
      </c>
      <c r="L157" s="38">
        <v>0</v>
      </c>
      <c s="32">
        <f>ROUND(ROUND(L157,2)*ROUND(G157,3),2)</f>
      </c>
      <c s="36" t="s">
        <v>133</v>
      </c>
      <c>
        <f>(M157*21)/100</f>
      </c>
      <c t="s">
        <v>27</v>
      </c>
    </row>
    <row r="158" spans="1:5" ht="25.5">
      <c r="A158" s="35" t="s">
        <v>56</v>
      </c>
      <c r="E158" s="39" t="s">
        <v>1140</v>
      </c>
    </row>
    <row r="159" spans="1:5" ht="12.75">
      <c r="A159" s="35" t="s">
        <v>57</v>
      </c>
      <c r="E159" s="40" t="s">
        <v>1141</v>
      </c>
    </row>
    <row r="160" spans="1:5" ht="12.75">
      <c r="A160" t="s">
        <v>59</v>
      </c>
      <c r="E160" s="39" t="s">
        <v>5</v>
      </c>
    </row>
    <row r="161" spans="1:16" ht="25.5">
      <c r="A161" t="s">
        <v>49</v>
      </c>
      <c s="34" t="s">
        <v>262</v>
      </c>
      <c s="34" t="s">
        <v>1142</v>
      </c>
      <c s="35" t="s">
        <v>5</v>
      </c>
      <c s="6" t="s">
        <v>1143</v>
      </c>
      <c s="36" t="s">
        <v>182</v>
      </c>
      <c s="37">
        <v>37.05</v>
      </c>
      <c s="36">
        <v>0.00365</v>
      </c>
      <c s="36">
        <f>ROUND(G161*H161,6)</f>
      </c>
      <c r="L161" s="38">
        <v>0</v>
      </c>
      <c s="32">
        <f>ROUND(ROUND(L161,2)*ROUND(G161,3),2)</f>
      </c>
      <c s="36" t="s">
        <v>133</v>
      </c>
      <c>
        <f>(M161*21)/100</f>
      </c>
      <c t="s">
        <v>27</v>
      </c>
    </row>
    <row r="162" spans="1:5" ht="25.5">
      <c r="A162" s="35" t="s">
        <v>56</v>
      </c>
      <c r="E162" s="39" t="s">
        <v>1143</v>
      </c>
    </row>
    <row r="163" spans="1:5" ht="12.75">
      <c r="A163" s="35" t="s">
        <v>57</v>
      </c>
      <c r="E163" s="40" t="s">
        <v>1141</v>
      </c>
    </row>
    <row r="164" spans="1:5" ht="12.75">
      <c r="A164" t="s">
        <v>59</v>
      </c>
      <c r="E164" s="39" t="s">
        <v>5</v>
      </c>
    </row>
    <row r="165" spans="1:16" ht="12.75">
      <c r="A165" t="s">
        <v>49</v>
      </c>
      <c s="34" t="s">
        <v>264</v>
      </c>
      <c s="34" t="s">
        <v>1144</v>
      </c>
      <c s="35" t="s">
        <v>5</v>
      </c>
      <c s="6" t="s">
        <v>1145</v>
      </c>
      <c s="36" t="s">
        <v>182</v>
      </c>
      <c s="37">
        <v>36</v>
      </c>
      <c s="36">
        <v>0.00082</v>
      </c>
      <c s="36">
        <f>ROUND(G165*H165,6)</f>
      </c>
      <c r="L165" s="38">
        <v>0</v>
      </c>
      <c s="32">
        <f>ROUND(ROUND(L165,2)*ROUND(G165,3),2)</f>
      </c>
      <c s="36" t="s">
        <v>55</v>
      </c>
      <c>
        <f>(M165*21)/100</f>
      </c>
      <c t="s">
        <v>27</v>
      </c>
    </row>
    <row r="166" spans="1:5" ht="12.75">
      <c r="A166" s="35" t="s">
        <v>56</v>
      </c>
      <c r="E166" s="39" t="s">
        <v>1145</v>
      </c>
    </row>
    <row r="167" spans="1:5" ht="12.75">
      <c r="A167" s="35" t="s">
        <v>57</v>
      </c>
      <c r="E167" s="40" t="s">
        <v>1146</v>
      </c>
    </row>
    <row r="168" spans="1:5" ht="12.75">
      <c r="A168" t="s">
        <v>59</v>
      </c>
      <c r="E168" s="39" t="s">
        <v>5</v>
      </c>
    </row>
    <row r="169" spans="1:16" ht="12.75">
      <c r="A169" t="s">
        <v>49</v>
      </c>
      <c s="34" t="s">
        <v>266</v>
      </c>
      <c s="34" t="s">
        <v>1147</v>
      </c>
      <c s="35" t="s">
        <v>5</v>
      </c>
      <c s="6" t="s">
        <v>1148</v>
      </c>
      <c s="36" t="s">
        <v>182</v>
      </c>
      <c s="37">
        <v>36</v>
      </c>
      <c s="36">
        <v>0.00082</v>
      </c>
      <c s="36">
        <f>ROUND(G169*H169,6)</f>
      </c>
      <c r="L169" s="38">
        <v>0</v>
      </c>
      <c s="32">
        <f>ROUND(ROUND(L169,2)*ROUND(G169,3),2)</f>
      </c>
      <c s="36" t="s">
        <v>55</v>
      </c>
      <c>
        <f>(M169*21)/100</f>
      </c>
      <c t="s">
        <v>27</v>
      </c>
    </row>
    <row r="170" spans="1:5" ht="12.75">
      <c r="A170" s="35" t="s">
        <v>56</v>
      </c>
      <c r="E170" s="39" t="s">
        <v>1148</v>
      </c>
    </row>
    <row r="171" spans="1:5" ht="12.75">
      <c r="A171" s="35" t="s">
        <v>57</v>
      </c>
      <c r="E171" s="40" t="s">
        <v>1146</v>
      </c>
    </row>
    <row r="172" spans="1:5" ht="12.75">
      <c r="A172" t="s">
        <v>59</v>
      </c>
      <c r="E172" s="39" t="s">
        <v>1149</v>
      </c>
    </row>
    <row r="173" spans="1:16" ht="25.5">
      <c r="A173" t="s">
        <v>49</v>
      </c>
      <c s="34" t="s">
        <v>268</v>
      </c>
      <c s="34" t="s">
        <v>1150</v>
      </c>
      <c s="35" t="s">
        <v>5</v>
      </c>
      <c s="6" t="s">
        <v>1151</v>
      </c>
      <c s="36" t="s">
        <v>54</v>
      </c>
      <c s="37">
        <v>0.409</v>
      </c>
      <c s="36">
        <v>0</v>
      </c>
      <c s="36">
        <f>ROUND(G173*H173,6)</f>
      </c>
      <c r="L173" s="38">
        <v>0</v>
      </c>
      <c s="32">
        <f>ROUND(ROUND(L173,2)*ROUND(G173,3),2)</f>
      </c>
      <c s="36" t="s">
        <v>133</v>
      </c>
      <c>
        <f>(M173*21)/100</f>
      </c>
      <c t="s">
        <v>27</v>
      </c>
    </row>
    <row r="174" spans="1:5" ht="25.5">
      <c r="A174" s="35" t="s">
        <v>56</v>
      </c>
      <c r="E174" s="39" t="s">
        <v>1151</v>
      </c>
    </row>
    <row r="175" spans="1:5" ht="12.75">
      <c r="A175" s="35" t="s">
        <v>57</v>
      </c>
      <c r="E175" s="40" t="s">
        <v>5</v>
      </c>
    </row>
    <row r="176" spans="1:5" ht="12.75">
      <c r="A176" t="s">
        <v>59</v>
      </c>
      <c r="E176" s="39" t="s">
        <v>5</v>
      </c>
    </row>
    <row r="177" spans="1:13" ht="12.75">
      <c r="A177" t="s">
        <v>46</v>
      </c>
      <c r="C177" s="31" t="s">
        <v>1152</v>
      </c>
      <c r="E177" s="33" t="s">
        <v>1153</v>
      </c>
      <c r="J177" s="32">
        <f>0</f>
      </c>
      <c s="32">
        <f>0</f>
      </c>
      <c s="32">
        <f>0+L178+L182+L186+L190+L194+L198+L202+L206+L210</f>
      </c>
      <c s="32">
        <f>0+M178+M182+M186+M190+M194+M198+M202+M206+M210</f>
      </c>
    </row>
    <row r="178" spans="1:16" ht="38.25">
      <c r="A178" t="s">
        <v>49</v>
      </c>
      <c s="34" t="s">
        <v>270</v>
      </c>
      <c s="34" t="s">
        <v>1154</v>
      </c>
      <c s="35" t="s">
        <v>5</v>
      </c>
      <c s="6" t="s">
        <v>1155</v>
      </c>
      <c s="36" t="s">
        <v>501</v>
      </c>
      <c s="37">
        <v>58.14</v>
      </c>
      <c s="36">
        <v>0.00969</v>
      </c>
      <c s="36">
        <f>ROUND(G178*H178,6)</f>
      </c>
      <c r="L178" s="38">
        <v>0</v>
      </c>
      <c s="32">
        <f>ROUND(ROUND(L178,2)*ROUND(G178,3),2)</f>
      </c>
      <c s="36" t="s">
        <v>133</v>
      </c>
      <c>
        <f>(M178*21)/100</f>
      </c>
      <c t="s">
        <v>27</v>
      </c>
    </row>
    <row r="179" spans="1:5" ht="38.25">
      <c r="A179" s="35" t="s">
        <v>56</v>
      </c>
      <c r="E179" s="39" t="s">
        <v>1156</v>
      </c>
    </row>
    <row r="180" spans="1:5" ht="51">
      <c r="A180" s="35" t="s">
        <v>57</v>
      </c>
      <c r="E180" s="40" t="s">
        <v>1157</v>
      </c>
    </row>
    <row r="181" spans="1:5" ht="12.75">
      <c r="A181" t="s">
        <v>59</v>
      </c>
      <c r="E181" s="39" t="s">
        <v>5</v>
      </c>
    </row>
    <row r="182" spans="1:16" ht="25.5">
      <c r="A182" t="s">
        <v>49</v>
      </c>
      <c s="34" t="s">
        <v>272</v>
      </c>
      <c s="34" t="s">
        <v>1158</v>
      </c>
      <c s="35" t="s">
        <v>5</v>
      </c>
      <c s="6" t="s">
        <v>1159</v>
      </c>
      <c s="36" t="s">
        <v>501</v>
      </c>
      <c s="37">
        <v>3.687</v>
      </c>
      <c s="36">
        <v>0.012</v>
      </c>
      <c s="36">
        <f>ROUND(G182*H182,6)</f>
      </c>
      <c r="L182" s="38">
        <v>0</v>
      </c>
      <c s="32">
        <f>ROUND(ROUND(L182,2)*ROUND(G182,3),2)</f>
      </c>
      <c s="36" t="s">
        <v>133</v>
      </c>
      <c>
        <f>(M182*21)/100</f>
      </c>
      <c t="s">
        <v>27</v>
      </c>
    </row>
    <row r="183" spans="1:5" ht="25.5">
      <c r="A183" s="35" t="s">
        <v>56</v>
      </c>
      <c r="E183" s="39" t="s">
        <v>1159</v>
      </c>
    </row>
    <row r="184" spans="1:5" ht="25.5">
      <c r="A184" s="35" t="s">
        <v>57</v>
      </c>
      <c r="E184" s="40" t="s">
        <v>1160</v>
      </c>
    </row>
    <row r="185" spans="1:5" ht="12.75">
      <c r="A185" t="s">
        <v>59</v>
      </c>
      <c r="E185" s="39" t="s">
        <v>5</v>
      </c>
    </row>
    <row r="186" spans="1:16" ht="25.5">
      <c r="A186" t="s">
        <v>49</v>
      </c>
      <c s="34" t="s">
        <v>274</v>
      </c>
      <c s="34" t="s">
        <v>1161</v>
      </c>
      <c s="35" t="s">
        <v>5</v>
      </c>
      <c s="6" t="s">
        <v>1162</v>
      </c>
      <c s="36" t="s">
        <v>501</v>
      </c>
      <c s="37">
        <v>12.375</v>
      </c>
      <c s="36">
        <v>0.012</v>
      </c>
      <c s="36">
        <f>ROUND(G186*H186,6)</f>
      </c>
      <c r="L186" s="38">
        <v>0</v>
      </c>
      <c s="32">
        <f>ROUND(ROUND(L186,2)*ROUND(G186,3),2)</f>
      </c>
      <c s="36" t="s">
        <v>133</v>
      </c>
      <c>
        <f>(M186*21)/100</f>
      </c>
      <c t="s">
        <v>27</v>
      </c>
    </row>
    <row r="187" spans="1:5" ht="25.5">
      <c r="A187" s="35" t="s">
        <v>56</v>
      </c>
      <c r="E187" s="39" t="s">
        <v>1162</v>
      </c>
    </row>
    <row r="188" spans="1:5" ht="25.5">
      <c r="A188" s="35" t="s">
        <v>57</v>
      </c>
      <c r="E188" s="40" t="s">
        <v>1163</v>
      </c>
    </row>
    <row r="189" spans="1:5" ht="12.75">
      <c r="A189" t="s">
        <v>59</v>
      </c>
      <c r="E189" s="39" t="s">
        <v>5</v>
      </c>
    </row>
    <row r="190" spans="1:16" ht="25.5">
      <c r="A190" t="s">
        <v>49</v>
      </c>
      <c s="34" t="s">
        <v>277</v>
      </c>
      <c s="34" t="s">
        <v>1164</v>
      </c>
      <c s="35" t="s">
        <v>5</v>
      </c>
      <c s="6" t="s">
        <v>1165</v>
      </c>
      <c s="36" t="s">
        <v>501</v>
      </c>
      <c s="37">
        <v>47.892</v>
      </c>
      <c s="36">
        <v>0.012</v>
      </c>
      <c s="36">
        <f>ROUND(G190*H190,6)</f>
      </c>
      <c r="L190" s="38">
        <v>0</v>
      </c>
      <c s="32">
        <f>ROUND(ROUND(L190,2)*ROUND(G190,3),2)</f>
      </c>
      <c s="36" t="s">
        <v>133</v>
      </c>
      <c>
        <f>(M190*21)/100</f>
      </c>
      <c t="s">
        <v>27</v>
      </c>
    </row>
    <row r="191" spans="1:5" ht="25.5">
      <c r="A191" s="35" t="s">
        <v>56</v>
      </c>
      <c r="E191" s="39" t="s">
        <v>1165</v>
      </c>
    </row>
    <row r="192" spans="1:5" ht="38.25">
      <c r="A192" s="35" t="s">
        <v>57</v>
      </c>
      <c r="E192" s="40" t="s">
        <v>1166</v>
      </c>
    </row>
    <row r="193" spans="1:5" ht="12.75">
      <c r="A193" t="s">
        <v>59</v>
      </c>
      <c r="E193" s="39" t="s">
        <v>5</v>
      </c>
    </row>
    <row r="194" spans="1:16" ht="12.75">
      <c r="A194" t="s">
        <v>49</v>
      </c>
      <c s="34" t="s">
        <v>280</v>
      </c>
      <c s="34" t="s">
        <v>1167</v>
      </c>
      <c s="35" t="s">
        <v>5</v>
      </c>
      <c s="6" t="s">
        <v>1168</v>
      </c>
      <c s="36" t="s">
        <v>132</v>
      </c>
      <c s="37">
        <v>2</v>
      </c>
      <c s="36">
        <v>0</v>
      </c>
      <c s="36">
        <f>ROUND(G194*H194,6)</f>
      </c>
      <c r="L194" s="38">
        <v>0</v>
      </c>
      <c s="32">
        <f>ROUND(ROUND(L194,2)*ROUND(G194,3),2)</f>
      </c>
      <c s="36" t="s">
        <v>133</v>
      </c>
      <c>
        <f>(M194*21)/100</f>
      </c>
      <c t="s">
        <v>27</v>
      </c>
    </row>
    <row r="195" spans="1:5" ht="12.75">
      <c r="A195" s="35" t="s">
        <v>56</v>
      </c>
      <c r="E195" s="39" t="s">
        <v>1168</v>
      </c>
    </row>
    <row r="196" spans="1:5" ht="12.75">
      <c r="A196" s="35" t="s">
        <v>57</v>
      </c>
      <c r="E196" s="40" t="s">
        <v>1071</v>
      </c>
    </row>
    <row r="197" spans="1:5" ht="12.75">
      <c r="A197" t="s">
        <v>59</v>
      </c>
      <c r="E197" s="39" t="s">
        <v>5</v>
      </c>
    </row>
    <row r="198" spans="1:16" ht="12.75">
      <c r="A198" t="s">
        <v>49</v>
      </c>
      <c s="34" t="s">
        <v>283</v>
      </c>
      <c s="34" t="s">
        <v>1169</v>
      </c>
      <c s="35" t="s">
        <v>5</v>
      </c>
      <c s="6" t="s">
        <v>1170</v>
      </c>
      <c s="36" t="s">
        <v>132</v>
      </c>
      <c s="37">
        <v>2</v>
      </c>
      <c s="36">
        <v>0.084</v>
      </c>
      <c s="36">
        <f>ROUND(G198*H198,6)</f>
      </c>
      <c r="L198" s="38">
        <v>0</v>
      </c>
      <c s="32">
        <f>ROUND(ROUND(L198,2)*ROUND(G198,3),2)</f>
      </c>
      <c s="36" t="s">
        <v>55</v>
      </c>
      <c>
        <f>(M198*21)/100</f>
      </c>
      <c t="s">
        <v>27</v>
      </c>
    </row>
    <row r="199" spans="1:5" ht="12.75">
      <c r="A199" s="35" t="s">
        <v>56</v>
      </c>
      <c r="E199" s="39" t="s">
        <v>1170</v>
      </c>
    </row>
    <row r="200" spans="1:5" ht="12.75">
      <c r="A200" s="35" t="s">
        <v>57</v>
      </c>
      <c r="E200" s="40" t="s">
        <v>5</v>
      </c>
    </row>
    <row r="201" spans="1:5" ht="25.5">
      <c r="A201" t="s">
        <v>59</v>
      </c>
      <c r="E201" s="39" t="s">
        <v>1171</v>
      </c>
    </row>
    <row r="202" spans="1:16" ht="12.75">
      <c r="A202" t="s">
        <v>49</v>
      </c>
      <c s="34" t="s">
        <v>287</v>
      </c>
      <c s="34" t="s">
        <v>1172</v>
      </c>
      <c s="35" t="s">
        <v>5</v>
      </c>
      <c s="6" t="s">
        <v>1173</v>
      </c>
      <c s="36" t="s">
        <v>132</v>
      </c>
      <c s="37">
        <v>1</v>
      </c>
      <c s="36">
        <v>0</v>
      </c>
      <c s="36">
        <f>ROUND(G202*H202,6)</f>
      </c>
      <c r="L202" s="38">
        <v>0</v>
      </c>
      <c s="32">
        <f>ROUND(ROUND(L202,2)*ROUND(G202,3),2)</f>
      </c>
      <c s="36" t="s">
        <v>133</v>
      </c>
      <c>
        <f>(M202*21)/100</f>
      </c>
      <c t="s">
        <v>27</v>
      </c>
    </row>
    <row r="203" spans="1:5" ht="12.75">
      <c r="A203" s="35" t="s">
        <v>56</v>
      </c>
      <c r="E203" s="39" t="s">
        <v>1173</v>
      </c>
    </row>
    <row r="204" spans="1:5" ht="12.75">
      <c r="A204" s="35" t="s">
        <v>57</v>
      </c>
      <c r="E204" s="40" t="s">
        <v>1077</v>
      </c>
    </row>
    <row r="205" spans="1:5" ht="12.75">
      <c r="A205" t="s">
        <v>59</v>
      </c>
      <c r="E205" s="39" t="s">
        <v>5</v>
      </c>
    </row>
    <row r="206" spans="1:16" ht="12.75">
      <c r="A206" t="s">
        <v>49</v>
      </c>
      <c s="34" t="s">
        <v>290</v>
      </c>
      <c s="34" t="s">
        <v>1174</v>
      </c>
      <c s="35" t="s">
        <v>5</v>
      </c>
      <c s="6" t="s">
        <v>1175</v>
      </c>
      <c s="36" t="s">
        <v>132</v>
      </c>
      <c s="37">
        <v>1</v>
      </c>
      <c s="36">
        <v>0.18</v>
      </c>
      <c s="36">
        <f>ROUND(G206*H206,6)</f>
      </c>
      <c r="L206" s="38">
        <v>0</v>
      </c>
      <c s="32">
        <f>ROUND(ROUND(L206,2)*ROUND(G206,3),2)</f>
      </c>
      <c s="36" t="s">
        <v>55</v>
      </c>
      <c>
        <f>(M206*21)/100</f>
      </c>
      <c t="s">
        <v>27</v>
      </c>
    </row>
    <row r="207" spans="1:5" ht="12.75">
      <c r="A207" s="35" t="s">
        <v>56</v>
      </c>
      <c r="E207" s="39" t="s">
        <v>1175</v>
      </c>
    </row>
    <row r="208" spans="1:5" ht="12.75">
      <c r="A208" s="35" t="s">
        <v>57</v>
      </c>
      <c r="E208" s="40" t="s">
        <v>5</v>
      </c>
    </row>
    <row r="209" spans="1:5" ht="25.5">
      <c r="A209" t="s">
        <v>59</v>
      </c>
      <c r="E209" s="39" t="s">
        <v>1171</v>
      </c>
    </row>
    <row r="210" spans="1:16" ht="25.5">
      <c r="A210" t="s">
        <v>49</v>
      </c>
      <c s="34" t="s">
        <v>293</v>
      </c>
      <c s="34" t="s">
        <v>1176</v>
      </c>
      <c s="35" t="s">
        <v>5</v>
      </c>
      <c s="6" t="s">
        <v>1177</v>
      </c>
      <c s="36" t="s">
        <v>54</v>
      </c>
      <c s="37">
        <v>1.679</v>
      </c>
      <c s="36">
        <v>0</v>
      </c>
      <c s="36">
        <f>ROUND(G210*H210,6)</f>
      </c>
      <c r="L210" s="38">
        <v>0</v>
      </c>
      <c s="32">
        <f>ROUND(ROUND(L210,2)*ROUND(G210,3),2)</f>
      </c>
      <c s="36" t="s">
        <v>133</v>
      </c>
      <c>
        <f>(M210*21)/100</f>
      </c>
      <c t="s">
        <v>27</v>
      </c>
    </row>
    <row r="211" spans="1:5" ht="25.5">
      <c r="A211" s="35" t="s">
        <v>56</v>
      </c>
      <c r="E211" s="39" t="s">
        <v>1177</v>
      </c>
    </row>
    <row r="212" spans="1:5" ht="12.75">
      <c r="A212" s="35" t="s">
        <v>57</v>
      </c>
      <c r="E212" s="40" t="s">
        <v>5</v>
      </c>
    </row>
    <row r="213" spans="1:5" ht="12.75">
      <c r="A213" t="s">
        <v>59</v>
      </c>
      <c r="E213" s="39" t="s">
        <v>5</v>
      </c>
    </row>
    <row r="214" spans="1:13" ht="12.75">
      <c r="A214" t="s">
        <v>46</v>
      </c>
      <c r="C214" s="31" t="s">
        <v>1178</v>
      </c>
      <c r="E214" s="33" t="s">
        <v>1179</v>
      </c>
      <c r="J214" s="32">
        <f>0</f>
      </c>
      <c s="32">
        <f>0</f>
      </c>
      <c s="32">
        <f>0+L215+L219+L223</f>
      </c>
      <c s="32">
        <f>0+M215+M219+M223</f>
      </c>
    </row>
    <row r="215" spans="1:16" ht="12.75">
      <c r="A215" t="s">
        <v>49</v>
      </c>
      <c s="34" t="s">
        <v>296</v>
      </c>
      <c s="34" t="s">
        <v>1180</v>
      </c>
      <c s="35" t="s">
        <v>5</v>
      </c>
      <c s="6" t="s">
        <v>1181</v>
      </c>
      <c s="36" t="s">
        <v>501</v>
      </c>
      <c s="37">
        <v>15.14</v>
      </c>
      <c s="36">
        <v>0.0003</v>
      </c>
      <c s="36">
        <f>ROUND(G215*H215,6)</f>
      </c>
      <c r="L215" s="38">
        <v>0</v>
      </c>
      <c s="32">
        <f>ROUND(ROUND(L215,2)*ROUND(G215,3),2)</f>
      </c>
      <c s="36" t="s">
        <v>133</v>
      </c>
      <c>
        <f>(M215*21)/100</f>
      </c>
      <c t="s">
        <v>27</v>
      </c>
    </row>
    <row r="216" spans="1:5" ht="12.75">
      <c r="A216" s="35" t="s">
        <v>56</v>
      </c>
      <c r="E216" s="39" t="s">
        <v>1181</v>
      </c>
    </row>
    <row r="217" spans="1:5" ht="12.75">
      <c r="A217" s="35" t="s">
        <v>57</v>
      </c>
      <c r="E217" s="40" t="s">
        <v>1182</v>
      </c>
    </row>
    <row r="218" spans="1:5" ht="12.75">
      <c r="A218" t="s">
        <v>59</v>
      </c>
      <c r="E218" s="39" t="s">
        <v>5</v>
      </c>
    </row>
    <row r="219" spans="1:16" ht="12.75">
      <c r="A219" t="s">
        <v>49</v>
      </c>
      <c s="34" t="s">
        <v>299</v>
      </c>
      <c s="34" t="s">
        <v>1183</v>
      </c>
      <c s="35" t="s">
        <v>5</v>
      </c>
      <c s="6" t="s">
        <v>1184</v>
      </c>
      <c s="36" t="s">
        <v>501</v>
      </c>
      <c s="37">
        <v>15.14</v>
      </c>
      <c s="36">
        <v>0.00024</v>
      </c>
      <c s="36">
        <f>ROUND(G219*H219,6)</f>
      </c>
      <c r="L219" s="38">
        <v>0</v>
      </c>
      <c s="32">
        <f>ROUND(ROUND(L219,2)*ROUND(G219,3),2)</f>
      </c>
      <c s="36" t="s">
        <v>133</v>
      </c>
      <c>
        <f>(M219*21)/100</f>
      </c>
      <c t="s">
        <v>27</v>
      </c>
    </row>
    <row r="220" spans="1:5" ht="12.75">
      <c r="A220" s="35" t="s">
        <v>56</v>
      </c>
      <c r="E220" s="39" t="s">
        <v>1184</v>
      </c>
    </row>
    <row r="221" spans="1:5" ht="12.75">
      <c r="A221" s="35" t="s">
        <v>57</v>
      </c>
      <c r="E221" s="40" t="s">
        <v>1182</v>
      </c>
    </row>
    <row r="222" spans="1:5" ht="12.75">
      <c r="A222" t="s">
        <v>59</v>
      </c>
      <c r="E222" s="39" t="s">
        <v>5</v>
      </c>
    </row>
    <row r="223" spans="1:16" ht="25.5">
      <c r="A223" t="s">
        <v>49</v>
      </c>
      <c s="34" t="s">
        <v>302</v>
      </c>
      <c s="34" t="s">
        <v>1185</v>
      </c>
      <c s="35" t="s">
        <v>5</v>
      </c>
      <c s="6" t="s">
        <v>1186</v>
      </c>
      <c s="36" t="s">
        <v>54</v>
      </c>
      <c s="37">
        <v>0.008</v>
      </c>
      <c s="36">
        <v>0</v>
      </c>
      <c s="36">
        <f>ROUND(G223*H223,6)</f>
      </c>
      <c r="L223" s="38">
        <v>0</v>
      </c>
      <c s="32">
        <f>ROUND(ROUND(L223,2)*ROUND(G223,3),2)</f>
      </c>
      <c s="36" t="s">
        <v>133</v>
      </c>
      <c>
        <f>(M223*21)/100</f>
      </c>
      <c t="s">
        <v>27</v>
      </c>
    </row>
    <row r="224" spans="1:5" ht="25.5">
      <c r="A224" s="35" t="s">
        <v>56</v>
      </c>
      <c r="E224" s="39" t="s">
        <v>1186</v>
      </c>
    </row>
    <row r="225" spans="1:5" ht="12.75">
      <c r="A225" s="35" t="s">
        <v>57</v>
      </c>
      <c r="E225" s="40" t="s">
        <v>5</v>
      </c>
    </row>
    <row r="226" spans="1:5" ht="12.75">
      <c r="A226" t="s">
        <v>59</v>
      </c>
      <c r="E226" s="39" t="s">
        <v>5</v>
      </c>
    </row>
    <row r="227" spans="1:13" ht="12.75">
      <c r="A227" t="s">
        <v>46</v>
      </c>
      <c r="C227" s="31" t="s">
        <v>1187</v>
      </c>
      <c r="E227" s="33" t="s">
        <v>1188</v>
      </c>
      <c r="J227" s="32">
        <f>0</f>
      </c>
      <c s="32">
        <f>0</f>
      </c>
      <c s="32">
        <f>0+L228+L232</f>
      </c>
      <c s="32">
        <f>0+M228+M232</f>
      </c>
    </row>
    <row r="228" spans="1:16" ht="12.75">
      <c r="A228" t="s">
        <v>49</v>
      </c>
      <c s="34" t="s">
        <v>305</v>
      </c>
      <c s="34" t="s">
        <v>1189</v>
      </c>
      <c s="35" t="s">
        <v>5</v>
      </c>
      <c s="6" t="s">
        <v>1190</v>
      </c>
      <c s="36" t="s">
        <v>501</v>
      </c>
      <c s="37">
        <v>67.77</v>
      </c>
      <c s="36">
        <v>0</v>
      </c>
      <c s="36">
        <f>ROUND(G228*H228,6)</f>
      </c>
      <c r="L228" s="38">
        <v>0</v>
      </c>
      <c s="32">
        <f>ROUND(ROUND(L228,2)*ROUND(G228,3),2)</f>
      </c>
      <c s="36" t="s">
        <v>133</v>
      </c>
      <c>
        <f>(M228*21)/100</f>
      </c>
      <c t="s">
        <v>27</v>
      </c>
    </row>
    <row r="229" spans="1:5" ht="12.75">
      <c r="A229" s="35" t="s">
        <v>56</v>
      </c>
      <c r="E229" s="39" t="s">
        <v>1190</v>
      </c>
    </row>
    <row r="230" spans="1:5" ht="12.75">
      <c r="A230" s="35" t="s">
        <v>57</v>
      </c>
      <c r="E230" s="40" t="s">
        <v>1191</v>
      </c>
    </row>
    <row r="231" spans="1:5" ht="12.75">
      <c r="A231" t="s">
        <v>59</v>
      </c>
      <c r="E231" s="39" t="s">
        <v>5</v>
      </c>
    </row>
    <row r="232" spans="1:16" ht="12.75">
      <c r="A232" t="s">
        <v>49</v>
      </c>
      <c s="34" t="s">
        <v>307</v>
      </c>
      <c s="34" t="s">
        <v>1192</v>
      </c>
      <c s="35" t="s">
        <v>5</v>
      </c>
      <c s="6" t="s">
        <v>1193</v>
      </c>
      <c s="36" t="s">
        <v>501</v>
      </c>
      <c s="37">
        <v>67.77</v>
      </c>
      <c s="36">
        <v>0.00101</v>
      </c>
      <c s="36">
        <f>ROUND(G232*H232,6)</f>
      </c>
      <c r="L232" s="38">
        <v>0</v>
      </c>
      <c s="32">
        <f>ROUND(ROUND(L232,2)*ROUND(G232,3),2)</f>
      </c>
      <c s="36" t="s">
        <v>55</v>
      </c>
      <c>
        <f>(M232*21)/100</f>
      </c>
      <c t="s">
        <v>27</v>
      </c>
    </row>
    <row r="233" spans="1:5" ht="12.75">
      <c r="A233" s="35" t="s">
        <v>56</v>
      </c>
      <c r="E233" s="39" t="s">
        <v>1193</v>
      </c>
    </row>
    <row r="234" spans="1:5" ht="12.75">
      <c r="A234" s="35" t="s">
        <v>57</v>
      </c>
      <c r="E234" s="40" t="s">
        <v>1191</v>
      </c>
    </row>
    <row r="235" spans="1:5" ht="12.75">
      <c r="A235" t="s">
        <v>59</v>
      </c>
      <c r="E235" s="39" t="s">
        <v>1194</v>
      </c>
    </row>
    <row r="236" spans="1:13" ht="12.75">
      <c r="A236" t="s">
        <v>46</v>
      </c>
      <c r="C236" s="31" t="s">
        <v>94</v>
      </c>
      <c r="E236" s="33" t="s">
        <v>908</v>
      </c>
      <c r="J236" s="32">
        <f>0</f>
      </c>
      <c s="32">
        <f>0</f>
      </c>
      <c s="32">
        <f>0+L237+L241+L245+L249+L253+L257</f>
      </c>
      <c s="32">
        <f>0+M237+M241+M245+M249+M253+M257</f>
      </c>
    </row>
    <row r="237" spans="1:16" ht="12.75">
      <c r="A237" t="s">
        <v>49</v>
      </c>
      <c s="34" t="s">
        <v>159</v>
      </c>
      <c s="34" t="s">
        <v>1195</v>
      </c>
      <c s="35" t="s">
        <v>5</v>
      </c>
      <c s="6" t="s">
        <v>1196</v>
      </c>
      <c s="36" t="s">
        <v>132</v>
      </c>
      <c s="37">
        <v>4</v>
      </c>
      <c s="36">
        <v>0</v>
      </c>
      <c s="36">
        <f>ROUND(G237*H237,6)</f>
      </c>
      <c r="L237" s="38">
        <v>0</v>
      </c>
      <c s="32">
        <f>ROUND(ROUND(L237,2)*ROUND(G237,3),2)</f>
      </c>
      <c s="36" t="s">
        <v>133</v>
      </c>
      <c>
        <f>(M237*21)/100</f>
      </c>
      <c t="s">
        <v>27</v>
      </c>
    </row>
    <row r="238" spans="1:5" ht="12.75">
      <c r="A238" s="35" t="s">
        <v>56</v>
      </c>
      <c r="E238" s="39" t="s">
        <v>1196</v>
      </c>
    </row>
    <row r="239" spans="1:5" ht="12.75">
      <c r="A239" s="35" t="s">
        <v>57</v>
      </c>
      <c r="E239" s="40" t="s">
        <v>1197</v>
      </c>
    </row>
    <row r="240" spans="1:5" ht="25.5">
      <c r="A240" t="s">
        <v>59</v>
      </c>
      <c r="E240" s="39" t="s">
        <v>1198</v>
      </c>
    </row>
    <row r="241" spans="1:16" ht="12.75">
      <c r="A241" t="s">
        <v>49</v>
      </c>
      <c s="34" t="s">
        <v>162</v>
      </c>
      <c s="34" t="s">
        <v>1199</v>
      </c>
      <c s="35" t="s">
        <v>5</v>
      </c>
      <c s="6" t="s">
        <v>1200</v>
      </c>
      <c s="36" t="s">
        <v>132</v>
      </c>
      <c s="37">
        <v>1</v>
      </c>
      <c s="36">
        <v>0.07287</v>
      </c>
      <c s="36">
        <f>ROUND(G241*H241,6)</f>
      </c>
      <c r="L241" s="38">
        <v>0</v>
      </c>
      <c s="32">
        <f>ROUND(ROUND(L241,2)*ROUND(G241,3),2)</f>
      </c>
      <c s="36" t="s">
        <v>133</v>
      </c>
      <c>
        <f>(M241*21)/100</f>
      </c>
      <c t="s">
        <v>27</v>
      </c>
    </row>
    <row r="242" spans="1:5" ht="12.75">
      <c r="A242" s="35" t="s">
        <v>56</v>
      </c>
      <c r="E242" s="39" t="s">
        <v>1200</v>
      </c>
    </row>
    <row r="243" spans="1:5" ht="12.75">
      <c r="A243" s="35" t="s">
        <v>57</v>
      </c>
      <c r="E243" s="40" t="s">
        <v>1077</v>
      </c>
    </row>
    <row r="244" spans="1:5" ht="25.5">
      <c r="A244" t="s">
        <v>59</v>
      </c>
      <c r="E244" s="39" t="s">
        <v>1198</v>
      </c>
    </row>
    <row r="245" spans="1:16" ht="12.75">
      <c r="A245" t="s">
        <v>49</v>
      </c>
      <c s="34" t="s">
        <v>166</v>
      </c>
      <c s="34" t="s">
        <v>1201</v>
      </c>
      <c s="35" t="s">
        <v>5</v>
      </c>
      <c s="6" t="s">
        <v>1202</v>
      </c>
      <c s="36" t="s">
        <v>132</v>
      </c>
      <c s="37">
        <v>3</v>
      </c>
      <c s="36">
        <v>0.001</v>
      </c>
      <c s="36">
        <f>ROUND(G245*H245,6)</f>
      </c>
      <c r="L245" s="38">
        <v>0</v>
      </c>
      <c s="32">
        <f>ROUND(ROUND(L245,2)*ROUND(G245,3),2)</f>
      </c>
      <c s="36" t="s">
        <v>133</v>
      </c>
      <c>
        <f>(M245*21)/100</f>
      </c>
      <c t="s">
        <v>27</v>
      </c>
    </row>
    <row r="246" spans="1:5" ht="12.75">
      <c r="A246" s="35" t="s">
        <v>56</v>
      </c>
      <c r="E246" s="39" t="s">
        <v>1202</v>
      </c>
    </row>
    <row r="247" spans="1:5" ht="12.75">
      <c r="A247" s="35" t="s">
        <v>57</v>
      </c>
      <c r="E247" s="40" t="s">
        <v>1203</v>
      </c>
    </row>
    <row r="248" spans="1:5" ht="25.5">
      <c r="A248" t="s">
        <v>59</v>
      </c>
      <c r="E248" s="39" t="s">
        <v>1198</v>
      </c>
    </row>
    <row r="249" spans="1:16" ht="25.5">
      <c r="A249" t="s">
        <v>49</v>
      </c>
      <c s="34" t="s">
        <v>169</v>
      </c>
      <c s="34" t="s">
        <v>1204</v>
      </c>
      <c s="35" t="s">
        <v>5</v>
      </c>
      <c s="6" t="s">
        <v>1205</v>
      </c>
      <c s="36" t="s">
        <v>132</v>
      </c>
      <c s="37">
        <v>4</v>
      </c>
      <c s="36">
        <v>4E-05</v>
      </c>
      <c s="36">
        <f>ROUND(G249*H249,6)</f>
      </c>
      <c r="L249" s="38">
        <v>0</v>
      </c>
      <c s="32">
        <f>ROUND(ROUND(L249,2)*ROUND(G249,3),2)</f>
      </c>
      <c s="36" t="s">
        <v>133</v>
      </c>
      <c>
        <f>(M249*21)/100</f>
      </c>
      <c t="s">
        <v>27</v>
      </c>
    </row>
    <row r="250" spans="1:5" ht="25.5">
      <c r="A250" s="35" t="s">
        <v>56</v>
      </c>
      <c r="E250" s="39" t="s">
        <v>1205</v>
      </c>
    </row>
    <row r="251" spans="1:5" ht="12.75">
      <c r="A251" s="35" t="s">
        <v>57</v>
      </c>
      <c r="E251" s="40" t="s">
        <v>1206</v>
      </c>
    </row>
    <row r="252" spans="1:5" ht="12.75">
      <c r="A252" t="s">
        <v>59</v>
      </c>
      <c r="E252" s="39" t="s">
        <v>5</v>
      </c>
    </row>
    <row r="253" spans="1:16" ht="25.5">
      <c r="A253" t="s">
        <v>49</v>
      </c>
      <c s="34" t="s">
        <v>172</v>
      </c>
      <c s="34" t="s">
        <v>1207</v>
      </c>
      <c s="35" t="s">
        <v>5</v>
      </c>
      <c s="6" t="s">
        <v>1208</v>
      </c>
      <c s="36" t="s">
        <v>132</v>
      </c>
      <c s="37">
        <v>28</v>
      </c>
      <c s="36">
        <v>9E-05</v>
      </c>
      <c s="36">
        <f>ROUND(G253*H253,6)</f>
      </c>
      <c r="L253" s="38">
        <v>0</v>
      </c>
      <c s="32">
        <f>ROUND(ROUND(L253,2)*ROUND(G253,3),2)</f>
      </c>
      <c s="36" t="s">
        <v>133</v>
      </c>
      <c>
        <f>(M253*21)/100</f>
      </c>
      <c t="s">
        <v>27</v>
      </c>
    </row>
    <row r="254" spans="1:5" ht="25.5">
      <c r="A254" s="35" t="s">
        <v>56</v>
      </c>
      <c r="E254" s="39" t="s">
        <v>1208</v>
      </c>
    </row>
    <row r="255" spans="1:5" ht="12.75">
      <c r="A255" s="35" t="s">
        <v>57</v>
      </c>
      <c r="E255" s="40" t="s">
        <v>1209</v>
      </c>
    </row>
    <row r="256" spans="1:5" ht="12.75">
      <c r="A256" t="s">
        <v>59</v>
      </c>
      <c r="E256" s="39" t="s">
        <v>5</v>
      </c>
    </row>
    <row r="257" spans="1:16" ht="25.5">
      <c r="A257" t="s">
        <v>49</v>
      </c>
      <c s="34" t="s">
        <v>176</v>
      </c>
      <c s="34" t="s">
        <v>1210</v>
      </c>
      <c s="35" t="s">
        <v>5</v>
      </c>
      <c s="6" t="s">
        <v>1211</v>
      </c>
      <c s="36" t="s">
        <v>132</v>
      </c>
      <c s="37">
        <v>8</v>
      </c>
      <c s="36">
        <v>0.00013</v>
      </c>
      <c s="36">
        <f>ROUND(G257*H257,6)</f>
      </c>
      <c r="L257" s="38">
        <v>0</v>
      </c>
      <c s="32">
        <f>ROUND(ROUND(L257,2)*ROUND(G257,3),2)</f>
      </c>
      <c s="36" t="s">
        <v>133</v>
      </c>
      <c>
        <f>(M257*21)/100</f>
      </c>
      <c t="s">
        <v>27</v>
      </c>
    </row>
    <row r="258" spans="1:5" ht="25.5">
      <c r="A258" s="35" t="s">
        <v>56</v>
      </c>
      <c r="E258" s="39" t="s">
        <v>1211</v>
      </c>
    </row>
    <row r="259" spans="1:5" ht="12.75">
      <c r="A259" s="35" t="s">
        <v>57</v>
      </c>
      <c r="E259" s="40" t="s">
        <v>1212</v>
      </c>
    </row>
    <row r="260" spans="1:5" ht="12.75">
      <c r="A260" t="s">
        <v>59</v>
      </c>
      <c r="E260" s="39" t="s">
        <v>5</v>
      </c>
    </row>
    <row r="261" spans="1:13" ht="12.75">
      <c r="A261" t="s">
        <v>46</v>
      </c>
      <c r="C261" s="31" t="s">
        <v>918</v>
      </c>
      <c r="E261" s="33" t="s">
        <v>919</v>
      </c>
      <c r="J261" s="32">
        <f>0</f>
      </c>
      <c s="32">
        <f>0</f>
      </c>
      <c s="32">
        <f>0+L262</f>
      </c>
      <c s="32">
        <f>0+M262</f>
      </c>
    </row>
    <row r="262" spans="1:16" ht="38.25">
      <c r="A262" t="s">
        <v>49</v>
      </c>
      <c s="34" t="s">
        <v>179</v>
      </c>
      <c s="34" t="s">
        <v>1213</v>
      </c>
      <c s="35" t="s">
        <v>5</v>
      </c>
      <c s="6" t="s">
        <v>1214</v>
      </c>
      <c s="36" t="s">
        <v>54</v>
      </c>
      <c s="37">
        <v>17.518</v>
      </c>
      <c s="36">
        <v>0</v>
      </c>
      <c s="36">
        <f>ROUND(G262*H262,6)</f>
      </c>
      <c r="L262" s="38">
        <v>0</v>
      </c>
      <c s="32">
        <f>ROUND(ROUND(L262,2)*ROUND(G262,3),2)</f>
      </c>
      <c s="36" t="s">
        <v>133</v>
      </c>
      <c>
        <f>(M262*21)/100</f>
      </c>
      <c t="s">
        <v>27</v>
      </c>
    </row>
    <row r="263" spans="1:5" ht="38.25">
      <c r="A263" s="35" t="s">
        <v>56</v>
      </c>
      <c r="E263" s="39" t="s">
        <v>1215</v>
      </c>
    </row>
    <row r="264" spans="1:5" ht="12.75">
      <c r="A264" s="35" t="s">
        <v>57</v>
      </c>
      <c r="E264" s="40" t="s">
        <v>5</v>
      </c>
    </row>
    <row r="265" spans="1:5" ht="12.75">
      <c r="A265" t="s">
        <v>59</v>
      </c>
      <c r="E265" s="39" t="s">
        <v>5</v>
      </c>
    </row>
    <row r="266" spans="1:13" ht="12.75">
      <c r="A266" t="s">
        <v>46</v>
      </c>
      <c r="C266" s="31" t="s">
        <v>1216</v>
      </c>
      <c r="E266" s="33" t="s">
        <v>1217</v>
      </c>
      <c r="J266" s="32">
        <f>0</f>
      </c>
      <c s="32">
        <f>0</f>
      </c>
      <c s="32">
        <f>0+L267</f>
      </c>
      <c s="32">
        <f>0+M267</f>
      </c>
    </row>
    <row r="267" spans="1:16" ht="12.75">
      <c r="A267" t="s">
        <v>49</v>
      </c>
      <c s="34" t="s">
        <v>309</v>
      </c>
      <c s="34" t="s">
        <v>1218</v>
      </c>
      <c s="35" t="s">
        <v>5</v>
      </c>
      <c s="6" t="s">
        <v>1219</v>
      </c>
      <c s="36" t="s">
        <v>106</v>
      </c>
      <c s="37">
        <v>1</v>
      </c>
      <c s="36">
        <v>0</v>
      </c>
      <c s="36">
        <f>ROUND(G267*H267,6)</f>
      </c>
      <c r="L267" s="38">
        <v>0</v>
      </c>
      <c s="32">
        <f>ROUND(ROUND(L267,2)*ROUND(G267,3),2)</f>
      </c>
      <c s="36" t="s">
        <v>133</v>
      </c>
      <c>
        <f>(M267*21)/100</f>
      </c>
      <c t="s">
        <v>27</v>
      </c>
    </row>
    <row r="268" spans="1:5" ht="12.75">
      <c r="A268" s="35" t="s">
        <v>56</v>
      </c>
      <c r="E268" s="39" t="s">
        <v>1219</v>
      </c>
    </row>
    <row r="269" spans="1:5" ht="12.75">
      <c r="A269" s="35" t="s">
        <v>57</v>
      </c>
      <c r="E269" s="40" t="s">
        <v>5</v>
      </c>
    </row>
    <row r="270" spans="1:5" ht="38.25">
      <c r="A270" t="s">
        <v>59</v>
      </c>
      <c r="E270" s="39" t="s">
        <v>1220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1040</v>
      </c>
      <c s="41">
        <f>Rekapitulace!C23</f>
      </c>
      <c s="20" t="s">
        <v>0</v>
      </c>
      <c t="s">
        <v>22</v>
      </c>
      <c t="s">
        <v>27</v>
      </c>
    </row>
    <row r="4" spans="1:16" ht="32" customHeight="1">
      <c r="A4" s="24" t="s">
        <v>19</v>
      </c>
      <c s="25" t="s">
        <v>28</v>
      </c>
      <c s="27" t="s">
        <v>1040</v>
      </c>
      <c r="E4" s="26" t="s">
        <v>1041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COUNTIFS(L8:L115,"=0",A8:A115,"P")+COUNTIFS(L8:L115,"",A8:A115,"P")+SUM(Q8:Q115)</f>
      </c>
    </row>
    <row r="8" spans="1:13" ht="12.75">
      <c r="A8" t="s">
        <v>44</v>
      </c>
      <c r="C8" s="28" t="s">
        <v>1223</v>
      </c>
      <c r="E8" s="30" t="s">
        <v>1222</v>
      </c>
      <c r="J8" s="29">
        <f>0+J9+J22+J39+J100+J109+J114</f>
      </c>
      <c s="29">
        <f>0+K9+K22+K39+K100+K109+K114</f>
      </c>
      <c s="29">
        <f>0+L9+L22+L39+L100+L109+L114</f>
      </c>
      <c s="29">
        <f>0+M9+M22+M39+M100+M109+M114</f>
      </c>
    </row>
    <row r="9" spans="1:13" ht="12.75">
      <c r="A9" t="s">
        <v>46</v>
      </c>
      <c r="C9" s="31" t="s">
        <v>27</v>
      </c>
      <c r="E9" s="33" t="s">
        <v>953</v>
      </c>
      <c r="J9" s="32">
        <f>0</f>
      </c>
      <c s="32">
        <f>0</f>
      </c>
      <c s="32">
        <f>0+L10+L14+L18</f>
      </c>
      <c s="32">
        <f>0+M10+M14+M18</f>
      </c>
    </row>
    <row r="10" spans="1:16" ht="12.75">
      <c r="A10" t="s">
        <v>49</v>
      </c>
      <c s="34" t="s">
        <v>50</v>
      </c>
      <c s="34" t="s">
        <v>1224</v>
      </c>
      <c s="35" t="s">
        <v>5</v>
      </c>
      <c s="6" t="s">
        <v>1225</v>
      </c>
      <c s="36" t="s">
        <v>496</v>
      </c>
      <c s="37">
        <v>5.154</v>
      </c>
      <c s="36">
        <v>2.47214</v>
      </c>
      <c s="36">
        <f>ROUND(G10*H10,6)</f>
      </c>
      <c r="L10" s="38">
        <v>0</v>
      </c>
      <c s="32">
        <f>ROUND(ROUND(L10,2)*ROUND(G10,3),2)</f>
      </c>
      <c s="36" t="s">
        <v>133</v>
      </c>
      <c>
        <f>(M10*21)/100</f>
      </c>
      <c t="s">
        <v>27</v>
      </c>
    </row>
    <row r="11" spans="1:5" ht="12.75">
      <c r="A11" s="35" t="s">
        <v>56</v>
      </c>
      <c r="E11" s="39" t="s">
        <v>1225</v>
      </c>
    </row>
    <row r="12" spans="1:5" ht="63.75">
      <c r="A12" s="35" t="s">
        <v>57</v>
      </c>
      <c r="E12" s="40" t="s">
        <v>1226</v>
      </c>
    </row>
    <row r="13" spans="1:5" ht="12.75">
      <c r="A13" t="s">
        <v>59</v>
      </c>
      <c r="E13" s="39" t="s">
        <v>5</v>
      </c>
    </row>
    <row r="14" spans="1:16" ht="25.5">
      <c r="A14" t="s">
        <v>49</v>
      </c>
      <c s="34" t="s">
        <v>27</v>
      </c>
      <c s="34" t="s">
        <v>1227</v>
      </c>
      <c s="35" t="s">
        <v>5</v>
      </c>
      <c s="6" t="s">
        <v>1228</v>
      </c>
      <c s="36" t="s">
        <v>501</v>
      </c>
      <c s="37">
        <v>51.417</v>
      </c>
      <c s="36">
        <v>1.0146</v>
      </c>
      <c s="36">
        <f>ROUND(G14*H14,6)</f>
      </c>
      <c r="L14" s="38">
        <v>0</v>
      </c>
      <c s="32">
        <f>ROUND(ROUND(L14,2)*ROUND(G14,3),2)</f>
      </c>
      <c s="36" t="s">
        <v>133</v>
      </c>
      <c>
        <f>(M14*21)/100</f>
      </c>
      <c t="s">
        <v>27</v>
      </c>
    </row>
    <row r="15" spans="1:5" ht="25.5">
      <c r="A15" s="35" t="s">
        <v>56</v>
      </c>
      <c r="E15" s="39" t="s">
        <v>1228</v>
      </c>
    </row>
    <row r="16" spans="1:5" ht="89.25">
      <c r="A16" s="35" t="s">
        <v>57</v>
      </c>
      <c r="E16" s="42" t="s">
        <v>1229</v>
      </c>
    </row>
    <row r="17" spans="1:5" ht="12.75">
      <c r="A17" t="s">
        <v>59</v>
      </c>
      <c r="E17" s="39" t="s">
        <v>5</v>
      </c>
    </row>
    <row r="18" spans="1:16" ht="25.5">
      <c r="A18" t="s">
        <v>49</v>
      </c>
      <c s="34" t="s">
        <v>25</v>
      </c>
      <c s="34" t="s">
        <v>1230</v>
      </c>
      <c s="35" t="s">
        <v>5</v>
      </c>
      <c s="6" t="s">
        <v>1231</v>
      </c>
      <c s="36" t="s">
        <v>54</v>
      </c>
      <c s="37">
        <v>0.422</v>
      </c>
      <c s="36">
        <v>1.0594</v>
      </c>
      <c s="36">
        <f>ROUND(G18*H18,6)</f>
      </c>
      <c r="L18" s="38">
        <v>0</v>
      </c>
      <c s="32">
        <f>ROUND(ROUND(L18,2)*ROUND(G18,3),2)</f>
      </c>
      <c s="36" t="s">
        <v>133</v>
      </c>
      <c>
        <f>(M18*21)/100</f>
      </c>
      <c t="s">
        <v>27</v>
      </c>
    </row>
    <row r="19" spans="1:5" ht="38.25">
      <c r="A19" s="35" t="s">
        <v>56</v>
      </c>
      <c r="E19" s="39" t="s">
        <v>1232</v>
      </c>
    </row>
    <row r="20" spans="1:5" ht="25.5">
      <c r="A20" s="35" t="s">
        <v>57</v>
      </c>
      <c r="E20" s="40" t="s">
        <v>1233</v>
      </c>
    </row>
    <row r="21" spans="1:5" ht="12.75">
      <c r="A21" t="s">
        <v>59</v>
      </c>
      <c r="E21" s="39" t="s">
        <v>5</v>
      </c>
    </row>
    <row r="22" spans="1:13" ht="12.75">
      <c r="A22" t="s">
        <v>46</v>
      </c>
      <c r="C22" s="31" t="s">
        <v>25</v>
      </c>
      <c r="E22" s="33" t="s">
        <v>841</v>
      </c>
      <c r="J22" s="32">
        <f>0</f>
      </c>
      <c s="32">
        <f>0</f>
      </c>
      <c s="32">
        <f>0+L23+L27+L31+L35</f>
      </c>
      <c s="32">
        <f>0+M23+M27+M31+M35</f>
      </c>
    </row>
    <row r="23" spans="1:16" ht="25.5">
      <c r="A23" t="s">
        <v>49</v>
      </c>
      <c s="34" t="s">
        <v>69</v>
      </c>
      <c s="34" t="s">
        <v>1234</v>
      </c>
      <c s="35" t="s">
        <v>5</v>
      </c>
      <c s="6" t="s">
        <v>1235</v>
      </c>
      <c s="36" t="s">
        <v>501</v>
      </c>
      <c s="37">
        <v>62.962</v>
      </c>
      <c s="36">
        <v>0.45195</v>
      </c>
      <c s="36">
        <f>ROUND(G23*H23,6)</f>
      </c>
      <c r="L23" s="38">
        <v>0</v>
      </c>
      <c s="32">
        <f>ROUND(ROUND(L23,2)*ROUND(G23,3),2)</f>
      </c>
      <c s="36" t="s">
        <v>133</v>
      </c>
      <c>
        <f>(M23*21)/100</f>
      </c>
      <c t="s">
        <v>27</v>
      </c>
    </row>
    <row r="24" spans="1:5" ht="25.5">
      <c r="A24" s="35" t="s">
        <v>56</v>
      </c>
      <c r="E24" s="39" t="s">
        <v>1235</v>
      </c>
    </row>
    <row r="25" spans="1:5" ht="51">
      <c r="A25" s="35" t="s">
        <v>57</v>
      </c>
      <c r="E25" s="42" t="s">
        <v>1236</v>
      </c>
    </row>
    <row r="26" spans="1:5" ht="12.75">
      <c r="A26" t="s">
        <v>59</v>
      </c>
      <c r="E26" s="39" t="s">
        <v>5</v>
      </c>
    </row>
    <row r="27" spans="1:16" ht="25.5">
      <c r="A27" t="s">
        <v>49</v>
      </c>
      <c s="34" t="s">
        <v>74</v>
      </c>
      <c s="34" t="s">
        <v>1237</v>
      </c>
      <c s="35" t="s">
        <v>5</v>
      </c>
      <c s="6" t="s">
        <v>1238</v>
      </c>
      <c s="36" t="s">
        <v>54</v>
      </c>
      <c s="37">
        <v>0.422</v>
      </c>
      <c s="36">
        <v>1.04922</v>
      </c>
      <c s="36">
        <f>ROUND(G27*H27,6)</f>
      </c>
      <c r="L27" s="38">
        <v>0</v>
      </c>
      <c s="32">
        <f>ROUND(ROUND(L27,2)*ROUND(G27,3),2)</f>
      </c>
      <c s="36" t="s">
        <v>133</v>
      </c>
      <c>
        <f>(M27*21)/100</f>
      </c>
      <c t="s">
        <v>27</v>
      </c>
    </row>
    <row r="28" spans="1:5" ht="25.5">
      <c r="A28" s="35" t="s">
        <v>56</v>
      </c>
      <c r="E28" s="39" t="s">
        <v>1238</v>
      </c>
    </row>
    <row r="29" spans="1:5" ht="25.5">
      <c r="A29" s="35" t="s">
        <v>57</v>
      </c>
      <c r="E29" s="40" t="s">
        <v>1233</v>
      </c>
    </row>
    <row r="30" spans="1:5" ht="12.75">
      <c r="A30" t="s">
        <v>59</v>
      </c>
      <c r="E30" s="39" t="s">
        <v>5</v>
      </c>
    </row>
    <row r="31" spans="1:16" ht="25.5">
      <c r="A31" t="s">
        <v>49</v>
      </c>
      <c s="34" t="s">
        <v>26</v>
      </c>
      <c s="34" t="s">
        <v>1239</v>
      </c>
      <c s="35" t="s">
        <v>5</v>
      </c>
      <c s="6" t="s">
        <v>1240</v>
      </c>
      <c s="36" t="s">
        <v>443</v>
      </c>
      <c s="37">
        <v>1</v>
      </c>
      <c s="36">
        <v>0.11066</v>
      </c>
      <c s="36">
        <f>ROUND(G31*H31,6)</f>
      </c>
      <c r="L31" s="38">
        <v>0</v>
      </c>
      <c s="32">
        <f>ROUND(ROUND(L31,2)*ROUND(G31,3),2)</f>
      </c>
      <c s="36" t="s">
        <v>133</v>
      </c>
      <c>
        <f>(M31*21)/100</f>
      </c>
      <c t="s">
        <v>27</v>
      </c>
    </row>
    <row r="32" spans="1:5" ht="25.5">
      <c r="A32" s="35" t="s">
        <v>56</v>
      </c>
      <c r="E32" s="39" t="s">
        <v>1240</v>
      </c>
    </row>
    <row r="33" spans="1:5" ht="25.5">
      <c r="A33" s="35" t="s">
        <v>57</v>
      </c>
      <c r="E33" s="40" t="s">
        <v>1241</v>
      </c>
    </row>
    <row r="34" spans="1:5" ht="12.75">
      <c r="A34" t="s">
        <v>59</v>
      </c>
      <c r="E34" s="39" t="s">
        <v>5</v>
      </c>
    </row>
    <row r="35" spans="1:16" ht="12.75">
      <c r="A35" t="s">
        <v>49</v>
      </c>
      <c s="34" t="s">
        <v>84</v>
      </c>
      <c s="34" t="s">
        <v>1242</v>
      </c>
      <c s="35" t="s">
        <v>5</v>
      </c>
      <c s="6" t="s">
        <v>1243</v>
      </c>
      <c s="36" t="s">
        <v>443</v>
      </c>
      <c s="37">
        <v>1</v>
      </c>
      <c s="36">
        <v>0</v>
      </c>
      <c s="36">
        <f>ROUND(G35*H35,6)</f>
      </c>
      <c r="L35" s="38">
        <v>0</v>
      </c>
      <c s="32">
        <f>ROUND(ROUND(L35,2)*ROUND(G35,3),2)</f>
      </c>
      <c s="36" t="s">
        <v>55</v>
      </c>
      <c>
        <f>(M35*21)/100</f>
      </c>
      <c t="s">
        <v>27</v>
      </c>
    </row>
    <row r="36" spans="1:5" ht="12.75">
      <c r="A36" s="35" t="s">
        <v>56</v>
      </c>
      <c r="E36" s="39" t="s">
        <v>1243</v>
      </c>
    </row>
    <row r="37" spans="1:5" ht="25.5">
      <c r="A37" s="35" t="s">
        <v>57</v>
      </c>
      <c r="E37" s="40" t="s">
        <v>1244</v>
      </c>
    </row>
    <row r="38" spans="1:5" ht="12.75">
      <c r="A38" t="s">
        <v>59</v>
      </c>
      <c r="E38" s="39" t="s">
        <v>5</v>
      </c>
    </row>
    <row r="39" spans="1:13" ht="12.75">
      <c r="A39" t="s">
        <v>46</v>
      </c>
      <c r="C39" s="31" t="s">
        <v>69</v>
      </c>
      <c r="E39" s="33" t="s">
        <v>844</v>
      </c>
      <c r="J39" s="32">
        <f>0</f>
      </c>
      <c s="32">
        <f>0</f>
      </c>
      <c s="32">
        <f>0+L40+L44+L48+L52+L56+L60+L64+L68+L72+L76+L80+L84+L88+L92+L96</f>
      </c>
      <c s="32">
        <f>0+M40+M44+M48+M52+M56+M60+M64+M68+M72+M76+M80+M84+M88+M92+M96</f>
      </c>
    </row>
    <row r="40" spans="1:16" ht="25.5">
      <c r="A40" t="s">
        <v>49</v>
      </c>
      <c s="34" t="s">
        <v>89</v>
      </c>
      <c s="34" t="s">
        <v>1245</v>
      </c>
      <c s="35" t="s">
        <v>5</v>
      </c>
      <c s="6" t="s">
        <v>1246</v>
      </c>
      <c s="36" t="s">
        <v>496</v>
      </c>
      <c s="37">
        <v>23.378</v>
      </c>
      <c s="36">
        <v>2.50201</v>
      </c>
      <c s="36">
        <f>ROUND(G40*H40,6)</f>
      </c>
      <c r="L40" s="38">
        <v>0</v>
      </c>
      <c s="32">
        <f>ROUND(ROUND(L40,2)*ROUND(G40,3),2)</f>
      </c>
      <c s="36" t="s">
        <v>133</v>
      </c>
      <c>
        <f>(M40*21)/100</f>
      </c>
      <c t="s">
        <v>27</v>
      </c>
    </row>
    <row r="41" spans="1:5" ht="25.5">
      <c r="A41" s="35" t="s">
        <v>56</v>
      </c>
      <c r="E41" s="39" t="s">
        <v>1246</v>
      </c>
    </row>
    <row r="42" spans="1:5" ht="127.5">
      <c r="A42" s="35" t="s">
        <v>57</v>
      </c>
      <c r="E42" s="42" t="s">
        <v>1247</v>
      </c>
    </row>
    <row r="43" spans="1:5" ht="12.75">
      <c r="A43" t="s">
        <v>59</v>
      </c>
      <c r="E43" s="39" t="s">
        <v>5</v>
      </c>
    </row>
    <row r="44" spans="1:16" ht="25.5">
      <c r="A44" t="s">
        <v>49</v>
      </c>
      <c s="34" t="s">
        <v>94</v>
      </c>
      <c s="34" t="s">
        <v>1248</v>
      </c>
      <c s="35" t="s">
        <v>5</v>
      </c>
      <c s="6" t="s">
        <v>1249</v>
      </c>
      <c s="36" t="s">
        <v>501</v>
      </c>
      <c s="37">
        <v>65.896</v>
      </c>
      <c s="36">
        <v>0.00533</v>
      </c>
      <c s="36">
        <f>ROUND(G44*H44,6)</f>
      </c>
      <c r="L44" s="38">
        <v>0</v>
      </c>
      <c s="32">
        <f>ROUND(ROUND(L44,2)*ROUND(G44,3),2)</f>
      </c>
      <c s="36" t="s">
        <v>133</v>
      </c>
      <c>
        <f>(M44*21)/100</f>
      </c>
      <c t="s">
        <v>27</v>
      </c>
    </row>
    <row r="45" spans="1:5" ht="25.5">
      <c r="A45" s="35" t="s">
        <v>56</v>
      </c>
      <c r="E45" s="39" t="s">
        <v>1249</v>
      </c>
    </row>
    <row r="46" spans="1:5" ht="12.75">
      <c r="A46" s="35" t="s">
        <v>57</v>
      </c>
      <c r="E46" s="40" t="s">
        <v>1250</v>
      </c>
    </row>
    <row r="47" spans="1:5" ht="12.75">
      <c r="A47" t="s">
        <v>59</v>
      </c>
      <c r="E47" s="39" t="s">
        <v>5</v>
      </c>
    </row>
    <row r="48" spans="1:16" ht="25.5">
      <c r="A48" t="s">
        <v>49</v>
      </c>
      <c s="34" t="s">
        <v>150</v>
      </c>
      <c s="34" t="s">
        <v>1251</v>
      </c>
      <c s="35" t="s">
        <v>5</v>
      </c>
      <c s="6" t="s">
        <v>1252</v>
      </c>
      <c s="36" t="s">
        <v>501</v>
      </c>
      <c s="37">
        <v>65.896</v>
      </c>
      <c s="36">
        <v>0</v>
      </c>
      <c s="36">
        <f>ROUND(G48*H48,6)</f>
      </c>
      <c r="L48" s="38">
        <v>0</v>
      </c>
      <c s="32">
        <f>ROUND(ROUND(L48,2)*ROUND(G48,3),2)</f>
      </c>
      <c s="36" t="s">
        <v>133</v>
      </c>
      <c>
        <f>(M48*21)/100</f>
      </c>
      <c t="s">
        <v>27</v>
      </c>
    </row>
    <row r="49" spans="1:5" ht="25.5">
      <c r="A49" s="35" t="s">
        <v>56</v>
      </c>
      <c r="E49" s="39" t="s">
        <v>1252</v>
      </c>
    </row>
    <row r="50" spans="1:5" ht="12.75">
      <c r="A50" s="35" t="s">
        <v>57</v>
      </c>
      <c r="E50" s="40" t="s">
        <v>1250</v>
      </c>
    </row>
    <row r="51" spans="1:5" ht="12.75">
      <c r="A51" t="s">
        <v>59</v>
      </c>
      <c r="E51" s="39" t="s">
        <v>5</v>
      </c>
    </row>
    <row r="52" spans="1:16" ht="25.5">
      <c r="A52" t="s">
        <v>49</v>
      </c>
      <c s="34" t="s">
        <v>153</v>
      </c>
      <c s="34" t="s">
        <v>1253</v>
      </c>
      <c s="35" t="s">
        <v>5</v>
      </c>
      <c s="6" t="s">
        <v>1254</v>
      </c>
      <c s="36" t="s">
        <v>501</v>
      </c>
      <c s="37">
        <v>65.896</v>
      </c>
      <c s="36">
        <v>0.00081</v>
      </c>
      <c s="36">
        <f>ROUND(G52*H52,6)</f>
      </c>
      <c r="L52" s="38">
        <v>0</v>
      </c>
      <c s="32">
        <f>ROUND(ROUND(L52,2)*ROUND(G52,3),2)</f>
      </c>
      <c s="36" t="s">
        <v>133</v>
      </c>
      <c>
        <f>(M52*21)/100</f>
      </c>
      <c t="s">
        <v>27</v>
      </c>
    </row>
    <row r="53" spans="1:5" ht="25.5">
      <c r="A53" s="35" t="s">
        <v>56</v>
      </c>
      <c r="E53" s="39" t="s">
        <v>1254</v>
      </c>
    </row>
    <row r="54" spans="1:5" ht="12.75">
      <c r="A54" s="35" t="s">
        <v>57</v>
      </c>
      <c r="E54" s="40" t="s">
        <v>1250</v>
      </c>
    </row>
    <row r="55" spans="1:5" ht="12.75">
      <c r="A55" t="s">
        <v>59</v>
      </c>
      <c r="E55" s="39" t="s">
        <v>5</v>
      </c>
    </row>
    <row r="56" spans="1:16" ht="25.5">
      <c r="A56" t="s">
        <v>49</v>
      </c>
      <c s="34" t="s">
        <v>156</v>
      </c>
      <c s="34" t="s">
        <v>1255</v>
      </c>
      <c s="35" t="s">
        <v>5</v>
      </c>
      <c s="6" t="s">
        <v>1256</v>
      </c>
      <c s="36" t="s">
        <v>501</v>
      </c>
      <c s="37">
        <v>65.896</v>
      </c>
      <c s="36">
        <v>0</v>
      </c>
      <c s="36">
        <f>ROUND(G56*H56,6)</f>
      </c>
      <c r="L56" s="38">
        <v>0</v>
      </c>
      <c s="32">
        <f>ROUND(ROUND(L56,2)*ROUND(G56,3),2)</f>
      </c>
      <c s="36" t="s">
        <v>133</v>
      </c>
      <c>
        <f>(M56*21)/100</f>
      </c>
      <c t="s">
        <v>27</v>
      </c>
    </row>
    <row r="57" spans="1:5" ht="25.5">
      <c r="A57" s="35" t="s">
        <v>56</v>
      </c>
      <c r="E57" s="39" t="s">
        <v>1256</v>
      </c>
    </row>
    <row r="58" spans="1:5" ht="12.75">
      <c r="A58" s="35" t="s">
        <v>57</v>
      </c>
      <c r="E58" s="40" t="s">
        <v>1250</v>
      </c>
    </row>
    <row r="59" spans="1:5" ht="12.75">
      <c r="A59" t="s">
        <v>59</v>
      </c>
      <c r="E59" s="39" t="s">
        <v>5</v>
      </c>
    </row>
    <row r="60" spans="1:16" ht="38.25">
      <c r="A60" t="s">
        <v>49</v>
      </c>
      <c s="34" t="s">
        <v>159</v>
      </c>
      <c s="34" t="s">
        <v>1257</v>
      </c>
      <c s="35" t="s">
        <v>5</v>
      </c>
      <c s="6" t="s">
        <v>1258</v>
      </c>
      <c s="36" t="s">
        <v>54</v>
      </c>
      <c s="37">
        <v>0.853</v>
      </c>
      <c s="36">
        <v>1.05555</v>
      </c>
      <c s="36">
        <f>ROUND(G60*H60,6)</f>
      </c>
      <c r="L60" s="38">
        <v>0</v>
      </c>
      <c s="32">
        <f>ROUND(ROUND(L60,2)*ROUND(G60,3),2)</f>
      </c>
      <c s="36" t="s">
        <v>133</v>
      </c>
      <c>
        <f>(M60*21)/100</f>
      </c>
      <c t="s">
        <v>27</v>
      </c>
    </row>
    <row r="61" spans="1:5" ht="51">
      <c r="A61" s="35" t="s">
        <v>56</v>
      </c>
      <c r="E61" s="39" t="s">
        <v>1259</v>
      </c>
    </row>
    <row r="62" spans="1:5" ht="25.5">
      <c r="A62" s="35" t="s">
        <v>57</v>
      </c>
      <c r="E62" s="40" t="s">
        <v>1260</v>
      </c>
    </row>
    <row r="63" spans="1:5" ht="12.75">
      <c r="A63" t="s">
        <v>59</v>
      </c>
      <c r="E63" s="39" t="s">
        <v>5</v>
      </c>
    </row>
    <row r="64" spans="1:16" ht="38.25">
      <c r="A64" t="s">
        <v>49</v>
      </c>
      <c s="34" t="s">
        <v>162</v>
      </c>
      <c s="34" t="s">
        <v>1261</v>
      </c>
      <c s="35" t="s">
        <v>5</v>
      </c>
      <c s="6" t="s">
        <v>1258</v>
      </c>
      <c s="36" t="s">
        <v>54</v>
      </c>
      <c s="37">
        <v>0.417</v>
      </c>
      <c s="36">
        <v>1.06277</v>
      </c>
      <c s="36">
        <f>ROUND(G64*H64,6)</f>
      </c>
      <c r="L64" s="38">
        <v>0</v>
      </c>
      <c s="32">
        <f>ROUND(ROUND(L64,2)*ROUND(G64,3),2)</f>
      </c>
      <c s="36" t="s">
        <v>133</v>
      </c>
      <c>
        <f>(M64*21)/100</f>
      </c>
      <c t="s">
        <v>27</v>
      </c>
    </row>
    <row r="65" spans="1:5" ht="51">
      <c r="A65" s="35" t="s">
        <v>56</v>
      </c>
      <c r="E65" s="39" t="s">
        <v>1262</v>
      </c>
    </row>
    <row r="66" spans="1:5" ht="25.5">
      <c r="A66" s="35" t="s">
        <v>57</v>
      </c>
      <c r="E66" s="40" t="s">
        <v>1263</v>
      </c>
    </row>
    <row r="67" spans="1:5" ht="12.75">
      <c r="A67" t="s">
        <v>59</v>
      </c>
      <c r="E67" s="39" t="s">
        <v>5</v>
      </c>
    </row>
    <row r="68" spans="1:16" ht="25.5">
      <c r="A68" t="s">
        <v>49</v>
      </c>
      <c s="34" t="s">
        <v>166</v>
      </c>
      <c s="34" t="s">
        <v>1264</v>
      </c>
      <c s="35" t="s">
        <v>5</v>
      </c>
      <c s="6" t="s">
        <v>1265</v>
      </c>
      <c s="36" t="s">
        <v>496</v>
      </c>
      <c s="37">
        <v>1.64</v>
      </c>
      <c s="36">
        <v>2.50194</v>
      </c>
      <c s="36">
        <f>ROUND(G68*H68,6)</f>
      </c>
      <c r="L68" s="38">
        <v>0</v>
      </c>
      <c s="32">
        <f>ROUND(ROUND(L68,2)*ROUND(G68,3),2)</f>
      </c>
      <c s="36" t="s">
        <v>133</v>
      </c>
      <c>
        <f>(M68*21)/100</f>
      </c>
      <c t="s">
        <v>27</v>
      </c>
    </row>
    <row r="69" spans="1:5" ht="38.25">
      <c r="A69" s="35" t="s">
        <v>56</v>
      </c>
      <c r="E69" s="39" t="s">
        <v>1266</v>
      </c>
    </row>
    <row r="70" spans="1:5" ht="38.25">
      <c r="A70" s="35" t="s">
        <v>57</v>
      </c>
      <c r="E70" s="42" t="s">
        <v>1267</v>
      </c>
    </row>
    <row r="71" spans="1:5" ht="12.75">
      <c r="A71" t="s">
        <v>59</v>
      </c>
      <c r="E71" s="39" t="s">
        <v>5</v>
      </c>
    </row>
    <row r="72" spans="1:16" ht="25.5">
      <c r="A72" t="s">
        <v>49</v>
      </c>
      <c s="34" t="s">
        <v>169</v>
      </c>
      <c s="34" t="s">
        <v>1268</v>
      </c>
      <c s="35" t="s">
        <v>5</v>
      </c>
      <c s="6" t="s">
        <v>1269</v>
      </c>
      <c s="36" t="s">
        <v>501</v>
      </c>
      <c s="37">
        <v>11.78</v>
      </c>
      <c s="36">
        <v>0.00663</v>
      </c>
      <c s="36">
        <f>ROUND(G72*H72,6)</f>
      </c>
      <c r="L72" s="38">
        <v>0</v>
      </c>
      <c s="32">
        <f>ROUND(ROUND(L72,2)*ROUND(G72,3),2)</f>
      </c>
      <c s="36" t="s">
        <v>133</v>
      </c>
      <c>
        <f>(M72*21)/100</f>
      </c>
      <c t="s">
        <v>27</v>
      </c>
    </row>
    <row r="73" spans="1:5" ht="25.5">
      <c r="A73" s="35" t="s">
        <v>56</v>
      </c>
      <c r="E73" s="39" t="s">
        <v>1269</v>
      </c>
    </row>
    <row r="74" spans="1:5" ht="12.75">
      <c r="A74" s="35" t="s">
        <v>57</v>
      </c>
      <c r="E74" s="40" t="s">
        <v>1270</v>
      </c>
    </row>
    <row r="75" spans="1:5" ht="12.75">
      <c r="A75" t="s">
        <v>59</v>
      </c>
      <c r="E75" s="39" t="s">
        <v>5</v>
      </c>
    </row>
    <row r="76" spans="1:16" ht="25.5">
      <c r="A76" t="s">
        <v>49</v>
      </c>
      <c s="34" t="s">
        <v>172</v>
      </c>
      <c s="34" t="s">
        <v>1271</v>
      </c>
      <c s="35" t="s">
        <v>5</v>
      </c>
      <c s="6" t="s">
        <v>1272</v>
      </c>
      <c s="36" t="s">
        <v>501</v>
      </c>
      <c s="37">
        <v>11.78</v>
      </c>
      <c s="36">
        <v>0</v>
      </c>
      <c s="36">
        <f>ROUND(G76*H76,6)</f>
      </c>
      <c r="L76" s="38">
        <v>0</v>
      </c>
      <c s="32">
        <f>ROUND(ROUND(L76,2)*ROUND(G76,3),2)</f>
      </c>
      <c s="36" t="s">
        <v>133</v>
      </c>
      <c>
        <f>(M76*21)/100</f>
      </c>
      <c t="s">
        <v>27</v>
      </c>
    </row>
    <row r="77" spans="1:5" ht="25.5">
      <c r="A77" s="35" t="s">
        <v>56</v>
      </c>
      <c r="E77" s="39" t="s">
        <v>1272</v>
      </c>
    </row>
    <row r="78" spans="1:5" ht="12.75">
      <c r="A78" s="35" t="s">
        <v>57</v>
      </c>
      <c r="E78" s="40" t="s">
        <v>1270</v>
      </c>
    </row>
    <row r="79" spans="1:5" ht="12.75">
      <c r="A79" t="s">
        <v>59</v>
      </c>
      <c r="E79" s="39" t="s">
        <v>5</v>
      </c>
    </row>
    <row r="80" spans="1:16" ht="25.5">
      <c r="A80" t="s">
        <v>49</v>
      </c>
      <c s="34" t="s">
        <v>176</v>
      </c>
      <c s="34" t="s">
        <v>1273</v>
      </c>
      <c s="35" t="s">
        <v>5</v>
      </c>
      <c s="6" t="s">
        <v>1274</v>
      </c>
      <c s="36" t="s">
        <v>54</v>
      </c>
      <c s="37">
        <v>0.139</v>
      </c>
      <c s="36">
        <v>1.05512</v>
      </c>
      <c s="36">
        <f>ROUND(G80*H80,6)</f>
      </c>
      <c r="L80" s="38">
        <v>0</v>
      </c>
      <c s="32">
        <f>ROUND(ROUND(L80,2)*ROUND(G80,3),2)</f>
      </c>
      <c s="36" t="s">
        <v>133</v>
      </c>
      <c>
        <f>(M80*21)/100</f>
      </c>
      <c t="s">
        <v>27</v>
      </c>
    </row>
    <row r="81" spans="1:5" ht="51">
      <c r="A81" s="35" t="s">
        <v>56</v>
      </c>
      <c r="E81" s="39" t="s">
        <v>1275</v>
      </c>
    </row>
    <row r="82" spans="1:5" ht="25.5">
      <c r="A82" s="35" t="s">
        <v>57</v>
      </c>
      <c r="E82" s="40" t="s">
        <v>1276</v>
      </c>
    </row>
    <row r="83" spans="1:5" ht="12.75">
      <c r="A83" t="s">
        <v>59</v>
      </c>
      <c r="E83" s="39" t="s">
        <v>5</v>
      </c>
    </row>
    <row r="84" spans="1:16" ht="12.75">
      <c r="A84" t="s">
        <v>49</v>
      </c>
      <c s="34" t="s">
        <v>179</v>
      </c>
      <c s="34" t="s">
        <v>1277</v>
      </c>
      <c s="35" t="s">
        <v>5</v>
      </c>
      <c s="6" t="s">
        <v>1278</v>
      </c>
      <c s="36" t="s">
        <v>496</v>
      </c>
      <c s="37">
        <v>1.532</v>
      </c>
      <c s="36">
        <v>2.50198</v>
      </c>
      <c s="36">
        <f>ROUND(G84*H84,6)</f>
      </c>
      <c r="L84" s="38">
        <v>0</v>
      </c>
      <c s="32">
        <f>ROUND(ROUND(L84,2)*ROUND(G84,3),2)</f>
      </c>
      <c s="36" t="s">
        <v>133</v>
      </c>
      <c>
        <f>(M84*21)/100</f>
      </c>
      <c t="s">
        <v>27</v>
      </c>
    </row>
    <row r="85" spans="1:5" ht="12.75">
      <c r="A85" s="35" t="s">
        <v>56</v>
      </c>
      <c r="E85" s="39" t="s">
        <v>1278</v>
      </c>
    </row>
    <row r="86" spans="1:5" ht="12.75">
      <c r="A86" s="35" t="s">
        <v>57</v>
      </c>
      <c r="E86" s="40" t="s">
        <v>1279</v>
      </c>
    </row>
    <row r="87" spans="1:5" ht="12.75">
      <c r="A87" t="s">
        <v>59</v>
      </c>
      <c r="E87" s="39" t="s">
        <v>5</v>
      </c>
    </row>
    <row r="88" spans="1:16" ht="12.75">
      <c r="A88" t="s">
        <v>49</v>
      </c>
      <c s="34" t="s">
        <v>183</v>
      </c>
      <c s="34" t="s">
        <v>1280</v>
      </c>
      <c s="35" t="s">
        <v>5</v>
      </c>
      <c s="6" t="s">
        <v>1281</v>
      </c>
      <c s="36" t="s">
        <v>501</v>
      </c>
      <c s="37">
        <v>21.532</v>
      </c>
      <c s="36">
        <v>0.00576</v>
      </c>
      <c s="36">
        <f>ROUND(G88*H88,6)</f>
      </c>
      <c r="L88" s="38">
        <v>0</v>
      </c>
      <c s="32">
        <f>ROUND(ROUND(L88,2)*ROUND(G88,3),2)</f>
      </c>
      <c s="36" t="s">
        <v>133</v>
      </c>
      <c>
        <f>(M88*21)/100</f>
      </c>
      <c t="s">
        <v>27</v>
      </c>
    </row>
    <row r="89" spans="1:5" ht="12.75">
      <c r="A89" s="35" t="s">
        <v>56</v>
      </c>
      <c r="E89" s="39" t="s">
        <v>1281</v>
      </c>
    </row>
    <row r="90" spans="1:5" ht="12.75">
      <c r="A90" s="35" t="s">
        <v>57</v>
      </c>
      <c r="E90" s="40" t="s">
        <v>1282</v>
      </c>
    </row>
    <row r="91" spans="1:5" ht="12.75">
      <c r="A91" t="s">
        <v>59</v>
      </c>
      <c r="E91" s="39" t="s">
        <v>5</v>
      </c>
    </row>
    <row r="92" spans="1:16" ht="12.75">
      <c r="A92" t="s">
        <v>49</v>
      </c>
      <c s="34" t="s">
        <v>186</v>
      </c>
      <c s="34" t="s">
        <v>1283</v>
      </c>
      <c s="35" t="s">
        <v>5</v>
      </c>
      <c s="6" t="s">
        <v>1284</v>
      </c>
      <c s="36" t="s">
        <v>501</v>
      </c>
      <c s="37">
        <v>21.532</v>
      </c>
      <c s="36">
        <v>0</v>
      </c>
      <c s="36">
        <f>ROUND(G92*H92,6)</f>
      </c>
      <c r="L92" s="38">
        <v>0</v>
      </c>
      <c s="32">
        <f>ROUND(ROUND(L92,2)*ROUND(G92,3),2)</f>
      </c>
      <c s="36" t="s">
        <v>133</v>
      </c>
      <c>
        <f>(M92*21)/100</f>
      </c>
      <c t="s">
        <v>27</v>
      </c>
    </row>
    <row r="93" spans="1:5" ht="12.75">
      <c r="A93" s="35" t="s">
        <v>56</v>
      </c>
      <c r="E93" s="39" t="s">
        <v>1284</v>
      </c>
    </row>
    <row r="94" spans="1:5" ht="12.75">
      <c r="A94" s="35" t="s">
        <v>57</v>
      </c>
      <c r="E94" s="40" t="s">
        <v>1282</v>
      </c>
    </row>
    <row r="95" spans="1:5" ht="12.75">
      <c r="A95" t="s">
        <v>59</v>
      </c>
      <c r="E95" s="39" t="s">
        <v>5</v>
      </c>
    </row>
    <row r="96" spans="1:16" ht="12.75">
      <c r="A96" t="s">
        <v>49</v>
      </c>
      <c s="34" t="s">
        <v>189</v>
      </c>
      <c s="34" t="s">
        <v>1285</v>
      </c>
      <c s="35" t="s">
        <v>5</v>
      </c>
      <c s="6" t="s">
        <v>1286</v>
      </c>
      <c s="36" t="s">
        <v>54</v>
      </c>
      <c s="37">
        <v>0.184</v>
      </c>
      <c s="36">
        <v>1.05291</v>
      </c>
      <c s="36">
        <f>ROUND(G96*H96,6)</f>
      </c>
      <c r="L96" s="38">
        <v>0</v>
      </c>
      <c s="32">
        <f>ROUND(ROUND(L96,2)*ROUND(G96,3),2)</f>
      </c>
      <c s="36" t="s">
        <v>133</v>
      </c>
      <c>
        <f>(M96*21)/100</f>
      </c>
      <c t="s">
        <v>27</v>
      </c>
    </row>
    <row r="97" spans="1:5" ht="12.75">
      <c r="A97" s="35" t="s">
        <v>56</v>
      </c>
      <c r="E97" s="39" t="s">
        <v>1286</v>
      </c>
    </row>
    <row r="98" spans="1:5" ht="38.25">
      <c r="A98" s="35" t="s">
        <v>57</v>
      </c>
      <c r="E98" s="42" t="s">
        <v>1287</v>
      </c>
    </row>
    <row r="99" spans="1:5" ht="12.75">
      <c r="A99" t="s">
        <v>59</v>
      </c>
      <c r="E99" s="39" t="s">
        <v>5</v>
      </c>
    </row>
    <row r="100" spans="1:13" ht="12.75">
      <c r="A100" t="s">
        <v>46</v>
      </c>
      <c r="C100" s="31" t="s">
        <v>94</v>
      </c>
      <c r="E100" s="33" t="s">
        <v>1288</v>
      </c>
      <c r="J100" s="32">
        <f>0</f>
      </c>
      <c s="32">
        <f>0</f>
      </c>
      <c s="32">
        <f>0+L101+L105</f>
      </c>
      <c s="32">
        <f>0+M101+M105</f>
      </c>
    </row>
    <row r="101" spans="1:16" ht="38.25">
      <c r="A101" t="s">
        <v>49</v>
      </c>
      <c s="34" t="s">
        <v>192</v>
      </c>
      <c s="34" t="s">
        <v>1289</v>
      </c>
      <c s="35" t="s">
        <v>5</v>
      </c>
      <c s="6" t="s">
        <v>1290</v>
      </c>
      <c s="36" t="s">
        <v>443</v>
      </c>
      <c s="37">
        <v>4</v>
      </c>
      <c s="36">
        <v>0.00068</v>
      </c>
      <c s="36">
        <f>ROUND(G101*H101,6)</f>
      </c>
      <c r="L101" s="38">
        <v>0</v>
      </c>
      <c s="32">
        <f>ROUND(ROUND(L101,2)*ROUND(G101,3),2)</f>
      </c>
      <c s="36" t="s">
        <v>133</v>
      </c>
      <c>
        <f>(M101*21)/100</f>
      </c>
      <c t="s">
        <v>27</v>
      </c>
    </row>
    <row r="102" spans="1:5" ht="38.25">
      <c r="A102" s="35" t="s">
        <v>56</v>
      </c>
      <c r="E102" s="39" t="s">
        <v>1291</v>
      </c>
    </row>
    <row r="103" spans="1:5" ht="25.5">
      <c r="A103" s="35" t="s">
        <v>57</v>
      </c>
      <c r="E103" s="40" t="s">
        <v>1292</v>
      </c>
    </row>
    <row r="104" spans="1:5" ht="12.75">
      <c r="A104" t="s">
        <v>59</v>
      </c>
      <c r="E104" s="39" t="s">
        <v>5</v>
      </c>
    </row>
    <row r="105" spans="1:16" ht="12.75">
      <c r="A105" t="s">
        <v>49</v>
      </c>
      <c s="34" t="s">
        <v>195</v>
      </c>
      <c s="34" t="s">
        <v>1293</v>
      </c>
      <c s="35" t="s">
        <v>5</v>
      </c>
      <c s="6" t="s">
        <v>1294</v>
      </c>
      <c s="36" t="s">
        <v>1295</v>
      </c>
      <c s="37">
        <v>514.96</v>
      </c>
      <c s="36">
        <v>0</v>
      </c>
      <c s="36">
        <f>ROUND(G105*H105,6)</f>
      </c>
      <c r="L105" s="38">
        <v>0</v>
      </c>
      <c s="32">
        <f>ROUND(ROUND(L105,2)*ROUND(G105,3),2)</f>
      </c>
      <c s="36" t="s">
        <v>55</v>
      </c>
      <c>
        <f>(M105*21)/100</f>
      </c>
      <c t="s">
        <v>27</v>
      </c>
    </row>
    <row r="106" spans="1:5" ht="12.75">
      <c r="A106" s="35" t="s">
        <v>56</v>
      </c>
      <c r="E106" s="39" t="s">
        <v>1294</v>
      </c>
    </row>
    <row r="107" spans="1:5" ht="38.25">
      <c r="A107" s="35" t="s">
        <v>57</v>
      </c>
      <c r="E107" s="40" t="s">
        <v>1296</v>
      </c>
    </row>
    <row r="108" spans="1:5" ht="12.75">
      <c r="A108" t="s">
        <v>59</v>
      </c>
      <c r="E108" s="39" t="s">
        <v>5</v>
      </c>
    </row>
    <row r="109" spans="1:13" ht="12.75">
      <c r="A109" t="s">
        <v>46</v>
      </c>
      <c r="C109" s="31" t="s">
        <v>918</v>
      </c>
      <c r="E109" s="33" t="s">
        <v>919</v>
      </c>
      <c r="J109" s="32">
        <f>0</f>
      </c>
      <c s="32">
        <f>0</f>
      </c>
      <c s="32">
        <f>0+L110</f>
      </c>
      <c s="32">
        <f>0+M110</f>
      </c>
    </row>
    <row r="110" spans="1:16" ht="38.25">
      <c r="A110" t="s">
        <v>49</v>
      </c>
      <c s="34" t="s">
        <v>198</v>
      </c>
      <c s="34" t="s">
        <v>1213</v>
      </c>
      <c s="35" t="s">
        <v>5</v>
      </c>
      <c s="6" t="s">
        <v>1214</v>
      </c>
      <c s="36" t="s">
        <v>54</v>
      </c>
      <c s="37">
        <v>163.087</v>
      </c>
      <c s="36">
        <v>0</v>
      </c>
      <c s="36">
        <f>ROUND(G110*H110,6)</f>
      </c>
      <c r="L110" s="38">
        <v>0</v>
      </c>
      <c s="32">
        <f>ROUND(ROUND(L110,2)*ROUND(G110,3),2)</f>
      </c>
      <c s="36" t="s">
        <v>133</v>
      </c>
      <c>
        <f>(M110*21)/100</f>
      </c>
      <c t="s">
        <v>27</v>
      </c>
    </row>
    <row r="111" spans="1:5" ht="38.25">
      <c r="A111" s="35" t="s">
        <v>56</v>
      </c>
      <c r="E111" s="39" t="s">
        <v>1215</v>
      </c>
    </row>
    <row r="112" spans="1:5" ht="12.75">
      <c r="A112" s="35" t="s">
        <v>57</v>
      </c>
      <c r="E112" s="40" t="s">
        <v>5</v>
      </c>
    </row>
    <row r="113" spans="1:5" ht="12.75">
      <c r="A113" t="s">
        <v>59</v>
      </c>
      <c r="E113" s="39" t="s">
        <v>5</v>
      </c>
    </row>
    <row r="114" spans="1:13" ht="12.75">
      <c r="A114" t="s">
        <v>46</v>
      </c>
      <c r="C114" s="31" t="s">
        <v>1216</v>
      </c>
      <c r="E114" s="33" t="s">
        <v>1217</v>
      </c>
      <c r="J114" s="32">
        <f>0</f>
      </c>
      <c s="32">
        <f>0</f>
      </c>
      <c s="32">
        <f>0+L115</f>
      </c>
      <c s="32">
        <f>0+M115</f>
      </c>
    </row>
    <row r="115" spans="1:16" ht="12.75">
      <c r="A115" t="s">
        <v>49</v>
      </c>
      <c s="34" t="s">
        <v>201</v>
      </c>
      <c s="34" t="s">
        <v>1218</v>
      </c>
      <c s="35" t="s">
        <v>5</v>
      </c>
      <c s="6" t="s">
        <v>1219</v>
      </c>
      <c s="36" t="s">
        <v>106</v>
      </c>
      <c s="37">
        <v>1</v>
      </c>
      <c s="36">
        <v>0</v>
      </c>
      <c s="36">
        <f>ROUND(G115*H115,6)</f>
      </c>
      <c r="L115" s="38">
        <v>0</v>
      </c>
      <c s="32">
        <f>ROUND(ROUND(L115,2)*ROUND(G115,3),2)</f>
      </c>
      <c s="36" t="s">
        <v>133</v>
      </c>
      <c>
        <f>(M115*21)/100</f>
      </c>
      <c t="s">
        <v>27</v>
      </c>
    </row>
    <row r="116" spans="1:5" ht="12.75">
      <c r="A116" s="35" t="s">
        <v>56</v>
      </c>
      <c r="E116" s="39" t="s">
        <v>1219</v>
      </c>
    </row>
    <row r="117" spans="1:5" ht="12.75">
      <c r="A117" s="35" t="s">
        <v>57</v>
      </c>
      <c r="E117" s="40" t="s">
        <v>5</v>
      </c>
    </row>
    <row r="118" spans="1:5" ht="38.25">
      <c r="A118" t="s">
        <v>59</v>
      </c>
      <c r="E118" s="39" t="s">
        <v>1297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1040</v>
      </c>
      <c s="41">
        <f>Rekapitulace!C23</f>
      </c>
      <c s="20" t="s">
        <v>0</v>
      </c>
      <c t="s">
        <v>22</v>
      </c>
      <c t="s">
        <v>27</v>
      </c>
    </row>
    <row r="4" spans="1:16" ht="32" customHeight="1">
      <c r="A4" s="24" t="s">
        <v>19</v>
      </c>
      <c s="25" t="s">
        <v>28</v>
      </c>
      <c s="27" t="s">
        <v>1040</v>
      </c>
      <c r="E4" s="26" t="s">
        <v>1041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COUNTIFS(L8:L64,"=0",A8:A64,"P")+COUNTIFS(L8:L64,"",A8:A64,"P")+SUM(Q8:Q64)</f>
      </c>
    </row>
    <row r="8" spans="1:13" ht="12.75">
      <c r="A8" t="s">
        <v>44</v>
      </c>
      <c r="C8" s="28" t="s">
        <v>1300</v>
      </c>
      <c r="E8" s="30" t="s">
        <v>1299</v>
      </c>
      <c r="J8" s="29">
        <f>0+J9+J46+J51</f>
      </c>
      <c s="29">
        <f>0+K9+K46+K51</f>
      </c>
      <c s="29">
        <f>0+L9+L46+L51</f>
      </c>
      <c s="29">
        <f>0+M9+M46+M51</f>
      </c>
    </row>
    <row r="9" spans="1:13" ht="12.75">
      <c r="A9" t="s">
        <v>46</v>
      </c>
      <c r="C9" s="31" t="s">
        <v>50</v>
      </c>
      <c r="E9" s="33" t="s">
        <v>792</v>
      </c>
      <c r="J9" s="32">
        <f>0</f>
      </c>
      <c s="32">
        <f>0</f>
      </c>
      <c s="32">
        <f>0+L10+L14+L18+L22+L26+L30+L34+L38+L42</f>
      </c>
      <c s="32">
        <f>0+M10+M14+M18+M22+M26+M30+M34+M38+M42</f>
      </c>
    </row>
    <row r="10" spans="1:16" ht="25.5">
      <c r="A10" t="s">
        <v>49</v>
      </c>
      <c s="34" t="s">
        <v>50</v>
      </c>
      <c s="34" t="s">
        <v>1301</v>
      </c>
      <c s="35" t="s">
        <v>5</v>
      </c>
      <c s="6" t="s">
        <v>1302</v>
      </c>
      <c s="36" t="s">
        <v>496</v>
      </c>
      <c s="37">
        <v>5.9</v>
      </c>
      <c s="36">
        <v>0</v>
      </c>
      <c s="36">
        <f>ROUND(G10*H10,6)</f>
      </c>
      <c r="L10" s="38">
        <v>0</v>
      </c>
      <c s="32">
        <f>ROUND(ROUND(L10,2)*ROUND(G10,3),2)</f>
      </c>
      <c s="36" t="s">
        <v>133</v>
      </c>
      <c>
        <f>(M10*21)/100</f>
      </c>
      <c t="s">
        <v>27</v>
      </c>
    </row>
    <row r="11" spans="1:5" ht="25.5">
      <c r="A11" s="35" t="s">
        <v>56</v>
      </c>
      <c r="E11" s="39" t="s">
        <v>1302</v>
      </c>
    </row>
    <row r="12" spans="1:5" ht="51">
      <c r="A12" s="35" t="s">
        <v>57</v>
      </c>
      <c r="E12" s="40" t="s">
        <v>1303</v>
      </c>
    </row>
    <row r="13" spans="1:5" ht="12.75">
      <c r="A13" t="s">
        <v>59</v>
      </c>
      <c r="E13" s="39" t="s">
        <v>5</v>
      </c>
    </row>
    <row r="14" spans="1:16" ht="25.5">
      <c r="A14" t="s">
        <v>49</v>
      </c>
      <c s="34" t="s">
        <v>27</v>
      </c>
      <c s="34" t="s">
        <v>803</v>
      </c>
      <c s="35" t="s">
        <v>5</v>
      </c>
      <c s="6" t="s">
        <v>804</v>
      </c>
      <c s="36" t="s">
        <v>501</v>
      </c>
      <c s="37">
        <v>30</v>
      </c>
      <c s="36">
        <v>0.00084</v>
      </c>
      <c s="36">
        <f>ROUND(G14*H14,6)</f>
      </c>
      <c r="L14" s="38">
        <v>0</v>
      </c>
      <c s="32">
        <f>ROUND(ROUND(L14,2)*ROUND(G14,3),2)</f>
      </c>
      <c s="36" t="s">
        <v>133</v>
      </c>
      <c>
        <f>(M14*21)/100</f>
      </c>
      <c t="s">
        <v>27</v>
      </c>
    </row>
    <row r="15" spans="1:5" ht="25.5">
      <c r="A15" s="35" t="s">
        <v>56</v>
      </c>
      <c r="E15" s="39" t="s">
        <v>804</v>
      </c>
    </row>
    <row r="16" spans="1:5" ht="12.75">
      <c r="A16" s="35" t="s">
        <v>57</v>
      </c>
      <c r="E16" s="40" t="s">
        <v>5</v>
      </c>
    </row>
    <row r="17" spans="1:5" ht="12.75">
      <c r="A17" t="s">
        <v>59</v>
      </c>
      <c r="E17" s="39" t="s">
        <v>5</v>
      </c>
    </row>
    <row r="18" spans="1:16" ht="25.5">
      <c r="A18" t="s">
        <v>49</v>
      </c>
      <c s="34" t="s">
        <v>25</v>
      </c>
      <c s="34" t="s">
        <v>806</v>
      </c>
      <c s="35" t="s">
        <v>5</v>
      </c>
      <c s="6" t="s">
        <v>807</v>
      </c>
      <c s="36" t="s">
        <v>501</v>
      </c>
      <c s="37">
        <v>30</v>
      </c>
      <c s="36">
        <v>0</v>
      </c>
      <c s="36">
        <f>ROUND(G18*H18,6)</f>
      </c>
      <c r="L18" s="38">
        <v>0</v>
      </c>
      <c s="32">
        <f>ROUND(ROUND(L18,2)*ROUND(G18,3),2)</f>
      </c>
      <c s="36" t="s">
        <v>133</v>
      </c>
      <c>
        <f>(M18*21)/100</f>
      </c>
      <c t="s">
        <v>27</v>
      </c>
    </row>
    <row r="19" spans="1:5" ht="25.5">
      <c r="A19" s="35" t="s">
        <v>56</v>
      </c>
      <c r="E19" s="39" t="s">
        <v>807</v>
      </c>
    </row>
    <row r="20" spans="1:5" ht="12.75">
      <c r="A20" s="35" t="s">
        <v>57</v>
      </c>
      <c r="E20" s="40" t="s">
        <v>5</v>
      </c>
    </row>
    <row r="21" spans="1:5" ht="12.75">
      <c r="A21" t="s">
        <v>59</v>
      </c>
      <c r="E21" s="39" t="s">
        <v>5</v>
      </c>
    </row>
    <row r="22" spans="1:16" ht="38.25">
      <c r="A22" t="s">
        <v>49</v>
      </c>
      <c s="34" t="s">
        <v>69</v>
      </c>
      <c s="34" t="s">
        <v>818</v>
      </c>
      <c s="35" t="s">
        <v>5</v>
      </c>
      <c s="6" t="s">
        <v>819</v>
      </c>
      <c s="36" t="s">
        <v>496</v>
      </c>
      <c s="37">
        <v>1.9</v>
      </c>
      <c s="36">
        <v>0</v>
      </c>
      <c s="36">
        <f>ROUND(G22*H22,6)</f>
      </c>
      <c r="L22" s="38">
        <v>0</v>
      </c>
      <c s="32">
        <f>ROUND(ROUND(L22,2)*ROUND(G22,3),2)</f>
      </c>
      <c s="36" t="s">
        <v>133</v>
      </c>
      <c>
        <f>(M22*21)/100</f>
      </c>
      <c t="s">
        <v>27</v>
      </c>
    </row>
    <row r="23" spans="1:5" ht="38.25">
      <c r="A23" s="35" t="s">
        <v>56</v>
      </c>
      <c r="E23" s="39" t="s">
        <v>820</v>
      </c>
    </row>
    <row r="24" spans="1:5" ht="12.75">
      <c r="A24" s="35" t="s">
        <v>57</v>
      </c>
      <c r="E24" s="40" t="s">
        <v>5</v>
      </c>
    </row>
    <row r="25" spans="1:5" ht="12.75">
      <c r="A25" t="s">
        <v>59</v>
      </c>
      <c r="E25" s="39" t="s">
        <v>5</v>
      </c>
    </row>
    <row r="26" spans="1:16" ht="38.25">
      <c r="A26" t="s">
        <v>49</v>
      </c>
      <c s="34" t="s">
        <v>74</v>
      </c>
      <c s="34" t="s">
        <v>822</v>
      </c>
      <c s="35" t="s">
        <v>5</v>
      </c>
      <c s="6" t="s">
        <v>819</v>
      </c>
      <c s="36" t="s">
        <v>496</v>
      </c>
      <c s="37">
        <v>9.5</v>
      </c>
      <c s="36">
        <v>0</v>
      </c>
      <c s="36">
        <f>ROUND(G26*H26,6)</f>
      </c>
      <c r="L26" s="38">
        <v>0</v>
      </c>
      <c s="32">
        <f>ROUND(ROUND(L26,2)*ROUND(G26,3),2)</f>
      </c>
      <c s="36" t="s">
        <v>133</v>
      </c>
      <c>
        <f>(M26*21)/100</f>
      </c>
      <c t="s">
        <v>27</v>
      </c>
    </row>
    <row r="27" spans="1:5" ht="51">
      <c r="A27" s="35" t="s">
        <v>56</v>
      </c>
      <c r="E27" s="39" t="s">
        <v>823</v>
      </c>
    </row>
    <row r="28" spans="1:5" ht="12.75">
      <c r="A28" s="35" t="s">
        <v>57</v>
      </c>
      <c r="E28" s="40" t="s">
        <v>5</v>
      </c>
    </row>
    <row r="29" spans="1:5" ht="12.75">
      <c r="A29" t="s">
        <v>59</v>
      </c>
      <c r="E29" s="39" t="s">
        <v>5</v>
      </c>
    </row>
    <row r="30" spans="1:16" ht="25.5">
      <c r="A30" t="s">
        <v>49</v>
      </c>
      <c s="34" t="s">
        <v>26</v>
      </c>
      <c s="34" t="s">
        <v>1304</v>
      </c>
      <c s="35" t="s">
        <v>5</v>
      </c>
      <c s="6" t="s">
        <v>1305</v>
      </c>
      <c s="36" t="s">
        <v>496</v>
      </c>
      <c s="37">
        <v>4</v>
      </c>
      <c s="36">
        <v>0</v>
      </c>
      <c s="36">
        <f>ROUND(G30*H30,6)</f>
      </c>
      <c r="L30" s="38">
        <v>0</v>
      </c>
      <c s="32">
        <f>ROUND(ROUND(L30,2)*ROUND(G30,3),2)</f>
      </c>
      <c s="36" t="s">
        <v>133</v>
      </c>
      <c>
        <f>(M30*21)/100</f>
      </c>
      <c t="s">
        <v>27</v>
      </c>
    </row>
    <row r="31" spans="1:5" ht="38.25">
      <c r="A31" s="35" t="s">
        <v>56</v>
      </c>
      <c r="E31" s="39" t="s">
        <v>1306</v>
      </c>
    </row>
    <row r="32" spans="1:5" ht="12.75">
      <c r="A32" s="35" t="s">
        <v>57</v>
      </c>
      <c r="E32" s="40" t="s">
        <v>5</v>
      </c>
    </row>
    <row r="33" spans="1:5" ht="12.75">
      <c r="A33" t="s">
        <v>59</v>
      </c>
      <c r="E33" s="39" t="s">
        <v>5</v>
      </c>
    </row>
    <row r="34" spans="1:16" ht="25.5">
      <c r="A34" t="s">
        <v>49</v>
      </c>
      <c s="34" t="s">
        <v>84</v>
      </c>
      <c s="34" t="s">
        <v>1307</v>
      </c>
      <c s="35" t="s">
        <v>5</v>
      </c>
      <c s="6" t="s">
        <v>1308</v>
      </c>
      <c s="36" t="s">
        <v>496</v>
      </c>
      <c s="37">
        <v>4</v>
      </c>
      <c s="36">
        <v>0</v>
      </c>
      <c s="36">
        <f>ROUND(G34*H34,6)</f>
      </c>
      <c r="L34" s="38">
        <v>0</v>
      </c>
      <c s="32">
        <f>ROUND(ROUND(L34,2)*ROUND(G34,3),2)</f>
      </c>
      <c s="36" t="s">
        <v>133</v>
      </c>
      <c>
        <f>(M34*21)/100</f>
      </c>
      <c t="s">
        <v>27</v>
      </c>
    </row>
    <row r="35" spans="1:5" ht="25.5">
      <c r="A35" s="35" t="s">
        <v>56</v>
      </c>
      <c r="E35" s="39" t="s">
        <v>1308</v>
      </c>
    </row>
    <row r="36" spans="1:5" ht="12.75">
      <c r="A36" s="35" t="s">
        <v>57</v>
      </c>
      <c r="E36" s="40" t="s">
        <v>5</v>
      </c>
    </row>
    <row r="37" spans="1:5" ht="12.75">
      <c r="A37" t="s">
        <v>59</v>
      </c>
      <c r="E37" s="39" t="s">
        <v>5</v>
      </c>
    </row>
    <row r="38" spans="1:16" ht="12.75">
      <c r="A38" t="s">
        <v>49</v>
      </c>
      <c s="34" t="s">
        <v>89</v>
      </c>
      <c s="34" t="s">
        <v>1309</v>
      </c>
      <c s="35" t="s">
        <v>5</v>
      </c>
      <c s="6" t="s">
        <v>1310</v>
      </c>
      <c s="36" t="s">
        <v>54</v>
      </c>
      <c s="37">
        <v>2.9</v>
      </c>
      <c s="36">
        <v>1</v>
      </c>
      <c s="36">
        <f>ROUND(G38*H38,6)</f>
      </c>
      <c r="L38" s="38">
        <v>0</v>
      </c>
      <c s="32">
        <f>ROUND(ROUND(L38,2)*ROUND(G38,3),2)</f>
      </c>
      <c s="36" t="s">
        <v>133</v>
      </c>
      <c>
        <f>(M38*21)/100</f>
      </c>
      <c t="s">
        <v>27</v>
      </c>
    </row>
    <row r="39" spans="1:5" ht="12.75">
      <c r="A39" s="35" t="s">
        <v>56</v>
      </c>
      <c r="E39" s="39" t="s">
        <v>1310</v>
      </c>
    </row>
    <row r="40" spans="1:5" ht="12.75">
      <c r="A40" s="35" t="s">
        <v>57</v>
      </c>
      <c r="E40" s="40" t="s">
        <v>1311</v>
      </c>
    </row>
    <row r="41" spans="1:5" ht="12.75">
      <c r="A41" t="s">
        <v>59</v>
      </c>
      <c r="E41" s="39" t="s">
        <v>5</v>
      </c>
    </row>
    <row r="42" spans="1:16" ht="25.5">
      <c r="A42" t="s">
        <v>49</v>
      </c>
      <c s="34" t="s">
        <v>94</v>
      </c>
      <c s="34" t="s">
        <v>1312</v>
      </c>
      <c s="35" t="s">
        <v>5</v>
      </c>
      <c s="6" t="s">
        <v>1313</v>
      </c>
      <c s="36" t="s">
        <v>496</v>
      </c>
      <c s="37">
        <v>4</v>
      </c>
      <c s="36">
        <v>0</v>
      </c>
      <c s="36">
        <f>ROUND(G42*H42,6)</f>
      </c>
      <c r="L42" s="38">
        <v>0</v>
      </c>
      <c s="32">
        <f>ROUND(ROUND(L42,2)*ROUND(G42,3),2)</f>
      </c>
      <c s="36" t="s">
        <v>133</v>
      </c>
      <c>
        <f>(M42*21)/100</f>
      </c>
      <c t="s">
        <v>27</v>
      </c>
    </row>
    <row r="43" spans="1:5" ht="51">
      <c r="A43" s="35" t="s">
        <v>56</v>
      </c>
      <c r="E43" s="39" t="s">
        <v>1314</v>
      </c>
    </row>
    <row r="44" spans="1:5" ht="12.75">
      <c r="A44" s="35" t="s">
        <v>57</v>
      </c>
      <c r="E44" s="40" t="s">
        <v>5</v>
      </c>
    </row>
    <row r="45" spans="1:5" ht="12.75">
      <c r="A45" t="s">
        <v>59</v>
      </c>
      <c r="E45" s="39" t="s">
        <v>5</v>
      </c>
    </row>
    <row r="46" spans="1:13" ht="12.75">
      <c r="A46" t="s">
        <v>46</v>
      </c>
      <c r="C46" s="31" t="s">
        <v>69</v>
      </c>
      <c r="E46" s="33" t="s">
        <v>844</v>
      </c>
      <c r="J46" s="32">
        <f>0</f>
      </c>
      <c s="32">
        <f>0</f>
      </c>
      <c s="32">
        <f>0+L47</f>
      </c>
      <c s="32">
        <f>0+M47</f>
      </c>
    </row>
    <row r="47" spans="1:16" ht="25.5">
      <c r="A47" t="s">
        <v>49</v>
      </c>
      <c s="34" t="s">
        <v>150</v>
      </c>
      <c s="34" t="s">
        <v>845</v>
      </c>
      <c s="35" t="s">
        <v>5</v>
      </c>
      <c s="6" t="s">
        <v>846</v>
      </c>
      <c s="36" t="s">
        <v>496</v>
      </c>
      <c s="37">
        <v>0.45</v>
      </c>
      <c s="36">
        <v>1.89077</v>
      </c>
      <c s="36">
        <f>ROUND(G47*H47,6)</f>
      </c>
      <c r="L47" s="38">
        <v>0</v>
      </c>
      <c s="32">
        <f>ROUND(ROUND(L47,2)*ROUND(G47,3),2)</f>
      </c>
      <c s="36" t="s">
        <v>133</v>
      </c>
      <c>
        <f>(M47*21)/100</f>
      </c>
      <c t="s">
        <v>27</v>
      </c>
    </row>
    <row r="48" spans="1:5" ht="25.5">
      <c r="A48" s="35" t="s">
        <v>56</v>
      </c>
      <c r="E48" s="39" t="s">
        <v>846</v>
      </c>
    </row>
    <row r="49" spans="1:5" ht="12.75">
      <c r="A49" s="35" t="s">
        <v>57</v>
      </c>
      <c r="E49" s="40" t="s">
        <v>5</v>
      </c>
    </row>
    <row r="50" spans="1:5" ht="12.75">
      <c r="A50" t="s">
        <v>59</v>
      </c>
      <c r="E50" s="39" t="s">
        <v>5</v>
      </c>
    </row>
    <row r="51" spans="1:13" ht="12.75">
      <c r="A51" t="s">
        <v>46</v>
      </c>
      <c r="C51" s="31" t="s">
        <v>1315</v>
      </c>
      <c r="E51" s="33" t="s">
        <v>1316</v>
      </c>
      <c r="J51" s="32">
        <f>0</f>
      </c>
      <c s="32">
        <f>0</f>
      </c>
      <c s="32">
        <f>0+L52+L56+L60+L64</f>
      </c>
      <c s="32">
        <f>0+M52+M56+M60+M64</f>
      </c>
    </row>
    <row r="52" spans="1:16" ht="12.75">
      <c r="A52" t="s">
        <v>49</v>
      </c>
      <c s="34" t="s">
        <v>153</v>
      </c>
      <c s="34" t="s">
        <v>1317</v>
      </c>
      <c s="35" t="s">
        <v>5</v>
      </c>
      <c s="6" t="s">
        <v>1318</v>
      </c>
      <c s="36" t="s">
        <v>182</v>
      </c>
      <c s="37">
        <v>6</v>
      </c>
      <c s="36">
        <v>0.00142</v>
      </c>
      <c s="36">
        <f>ROUND(G52*H52,6)</f>
      </c>
      <c r="L52" s="38">
        <v>0</v>
      </c>
      <c s="32">
        <f>ROUND(ROUND(L52,2)*ROUND(G52,3),2)</f>
      </c>
      <c s="36" t="s">
        <v>133</v>
      </c>
      <c>
        <f>(M52*21)/100</f>
      </c>
      <c t="s">
        <v>27</v>
      </c>
    </row>
    <row r="53" spans="1:5" ht="12.75">
      <c r="A53" s="35" t="s">
        <v>56</v>
      </c>
      <c r="E53" s="39" t="s">
        <v>1318</v>
      </c>
    </row>
    <row r="54" spans="1:5" ht="12.75">
      <c r="A54" s="35" t="s">
        <v>57</v>
      </c>
      <c r="E54" s="40" t="s">
        <v>5</v>
      </c>
    </row>
    <row r="55" spans="1:5" ht="12.75">
      <c r="A55" t="s">
        <v>59</v>
      </c>
      <c r="E55" s="39" t="s">
        <v>5</v>
      </c>
    </row>
    <row r="56" spans="1:16" ht="12.75">
      <c r="A56" t="s">
        <v>49</v>
      </c>
      <c s="34" t="s">
        <v>156</v>
      </c>
      <c s="34" t="s">
        <v>1319</v>
      </c>
      <c s="35" t="s">
        <v>5</v>
      </c>
      <c s="6" t="s">
        <v>1320</v>
      </c>
      <c s="36" t="s">
        <v>182</v>
      </c>
      <c s="37">
        <v>13</v>
      </c>
      <c s="36">
        <v>0.00071</v>
      </c>
      <c s="36">
        <f>ROUND(G56*H56,6)</f>
      </c>
      <c r="L56" s="38">
        <v>0</v>
      </c>
      <c s="32">
        <f>ROUND(ROUND(L56,2)*ROUND(G56,3),2)</f>
      </c>
      <c s="36" t="s">
        <v>133</v>
      </c>
      <c>
        <f>(M56*21)/100</f>
      </c>
      <c t="s">
        <v>27</v>
      </c>
    </row>
    <row r="57" spans="1:5" ht="12.75">
      <c r="A57" s="35" t="s">
        <v>56</v>
      </c>
      <c r="E57" s="39" t="s">
        <v>1320</v>
      </c>
    </row>
    <row r="58" spans="1:5" ht="12.75">
      <c r="A58" s="35" t="s">
        <v>57</v>
      </c>
      <c r="E58" s="40" t="s">
        <v>5</v>
      </c>
    </row>
    <row r="59" spans="1:5" ht="12.75">
      <c r="A59" t="s">
        <v>59</v>
      </c>
      <c r="E59" s="39" t="s">
        <v>5</v>
      </c>
    </row>
    <row r="60" spans="1:16" ht="25.5">
      <c r="A60" t="s">
        <v>49</v>
      </c>
      <c s="34" t="s">
        <v>159</v>
      </c>
      <c s="34" t="s">
        <v>1321</v>
      </c>
      <c s="35" t="s">
        <v>5</v>
      </c>
      <c s="6" t="s">
        <v>1322</v>
      </c>
      <c s="36" t="s">
        <v>132</v>
      </c>
      <c s="37">
        <v>2</v>
      </c>
      <c s="36">
        <v>0.00189</v>
      </c>
      <c s="36">
        <f>ROUND(G60*H60,6)</f>
      </c>
      <c r="L60" s="38">
        <v>0</v>
      </c>
      <c s="32">
        <f>ROUND(ROUND(L60,2)*ROUND(G60,3),2)</f>
      </c>
      <c s="36" t="s">
        <v>133</v>
      </c>
      <c>
        <f>(M60*21)/100</f>
      </c>
      <c t="s">
        <v>27</v>
      </c>
    </row>
    <row r="61" spans="1:5" ht="25.5">
      <c r="A61" s="35" t="s">
        <v>56</v>
      </c>
      <c r="E61" s="39" t="s">
        <v>1322</v>
      </c>
    </row>
    <row r="62" spans="1:5" ht="12.75">
      <c r="A62" s="35" t="s">
        <v>57</v>
      </c>
      <c r="E62" s="40" t="s">
        <v>5</v>
      </c>
    </row>
    <row r="63" spans="1:5" ht="12.75">
      <c r="A63" t="s">
        <v>59</v>
      </c>
      <c r="E63" s="39" t="s">
        <v>5</v>
      </c>
    </row>
    <row r="64" spans="1:16" ht="25.5">
      <c r="A64" t="s">
        <v>49</v>
      </c>
      <c s="34" t="s">
        <v>162</v>
      </c>
      <c s="34" t="s">
        <v>1323</v>
      </c>
      <c s="35" t="s">
        <v>5</v>
      </c>
      <c s="6" t="s">
        <v>1324</v>
      </c>
      <c s="36" t="s">
        <v>54</v>
      </c>
      <c s="37">
        <v>0.022</v>
      </c>
      <c s="36">
        <v>0</v>
      </c>
      <c s="36">
        <f>ROUND(G64*H64,6)</f>
      </c>
      <c r="L64" s="38">
        <v>0</v>
      </c>
      <c s="32">
        <f>ROUND(ROUND(L64,2)*ROUND(G64,3),2)</f>
      </c>
      <c s="36" t="s">
        <v>133</v>
      </c>
      <c>
        <f>(M64*21)/100</f>
      </c>
      <c t="s">
        <v>27</v>
      </c>
    </row>
    <row r="65" spans="1:5" ht="25.5">
      <c r="A65" s="35" t="s">
        <v>56</v>
      </c>
      <c r="E65" s="39" t="s">
        <v>1324</v>
      </c>
    </row>
    <row r="66" spans="1:5" ht="12.75">
      <c r="A66" s="35" t="s">
        <v>57</v>
      </c>
      <c r="E66" s="40" t="s">
        <v>5</v>
      </c>
    </row>
    <row r="67" spans="1:5" ht="12.75">
      <c r="A67" t="s">
        <v>59</v>
      </c>
      <c r="E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1040</v>
      </c>
      <c s="41">
        <f>Rekapitulace!C23</f>
      </c>
      <c s="20" t="s">
        <v>0</v>
      </c>
      <c t="s">
        <v>22</v>
      </c>
      <c t="s">
        <v>27</v>
      </c>
    </row>
    <row r="4" spans="1:16" ht="32" customHeight="1">
      <c r="A4" s="24" t="s">
        <v>19</v>
      </c>
      <c s="25" t="s">
        <v>28</v>
      </c>
      <c s="27" t="s">
        <v>1040</v>
      </c>
      <c r="E4" s="26" t="s">
        <v>1041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COUNTIFS(L8:L347,"=0",A8:A347,"P")+COUNTIFS(L8:L347,"",A8:A347,"P")+SUM(Q8:Q347)</f>
      </c>
    </row>
    <row r="8" spans="1:13" ht="12.75">
      <c r="A8" t="s">
        <v>44</v>
      </c>
      <c r="C8" s="28" t="s">
        <v>1327</v>
      </c>
      <c r="E8" s="30" t="s">
        <v>1326</v>
      </c>
      <c r="J8" s="29">
        <f>0+J9+J18+J47+J304+J313+J318</f>
      </c>
      <c s="29">
        <f>0+K9+K18+K47+K304+K313+K318</f>
      </c>
      <c s="29">
        <f>0+L9+L18+L47+L304+L313+L318</f>
      </c>
      <c s="29">
        <f>0+M9+M18+M47+M304+M313+M318</f>
      </c>
    </row>
    <row r="9" spans="1:13" ht="12.75">
      <c r="A9" t="s">
        <v>46</v>
      </c>
      <c r="C9" s="31" t="s">
        <v>1328</v>
      </c>
      <c r="E9" s="33" t="s">
        <v>1329</v>
      </c>
      <c r="J9" s="32">
        <f>0</f>
      </c>
      <c s="32">
        <f>0</f>
      </c>
      <c s="32">
        <f>0+L10+L14</f>
      </c>
      <c s="32">
        <f>0+M10+M14</f>
      </c>
    </row>
    <row r="10" spans="1:16" ht="25.5">
      <c r="A10" t="s">
        <v>49</v>
      </c>
      <c s="34" t="s">
        <v>319</v>
      </c>
      <c s="34" t="s">
        <v>1330</v>
      </c>
      <c s="35" t="s">
        <v>5</v>
      </c>
      <c s="6" t="s">
        <v>1331</v>
      </c>
      <c s="36" t="s">
        <v>182</v>
      </c>
      <c s="37">
        <v>20</v>
      </c>
      <c s="36">
        <v>0</v>
      </c>
      <c s="36">
        <f>ROUND(G10*H10,6)</f>
      </c>
      <c r="L10" s="38">
        <v>0</v>
      </c>
      <c s="32">
        <f>ROUND(ROUND(L10,2)*ROUND(G10,3),2)</f>
      </c>
      <c s="36" t="s">
        <v>133</v>
      </c>
      <c>
        <f>(M10*21)/100</f>
      </c>
      <c t="s">
        <v>27</v>
      </c>
    </row>
    <row r="11" spans="1:5" ht="25.5">
      <c r="A11" s="35" t="s">
        <v>56</v>
      </c>
      <c r="E11" s="39" t="s">
        <v>1331</v>
      </c>
    </row>
    <row r="12" spans="1:5" ht="12.75">
      <c r="A12" s="35" t="s">
        <v>57</v>
      </c>
      <c r="E12" s="40" t="s">
        <v>5</v>
      </c>
    </row>
    <row r="13" spans="1:5" ht="12.75">
      <c r="A13" t="s">
        <v>59</v>
      </c>
      <c r="E13" s="39" t="s">
        <v>5</v>
      </c>
    </row>
    <row r="14" spans="1:16" ht="25.5">
      <c r="A14" t="s">
        <v>49</v>
      </c>
      <c s="34" t="s">
        <v>321</v>
      </c>
      <c s="34" t="s">
        <v>1332</v>
      </c>
      <c s="35" t="s">
        <v>5</v>
      </c>
      <c s="6" t="s">
        <v>1333</v>
      </c>
      <c s="36" t="s">
        <v>182</v>
      </c>
      <c s="37">
        <v>20</v>
      </c>
      <c s="36">
        <v>7E-05</v>
      </c>
      <c s="36">
        <f>ROUND(G14*H14,6)</f>
      </c>
      <c r="L14" s="38">
        <v>0</v>
      </c>
      <c s="32">
        <f>ROUND(ROUND(L14,2)*ROUND(G14,3),2)</f>
      </c>
      <c s="36" t="s">
        <v>133</v>
      </c>
      <c>
        <f>(M14*21)/100</f>
      </c>
      <c t="s">
        <v>27</v>
      </c>
    </row>
    <row r="15" spans="1:5" ht="25.5">
      <c r="A15" s="35" t="s">
        <v>56</v>
      </c>
      <c r="E15" s="39" t="s">
        <v>1333</v>
      </c>
    </row>
    <row r="16" spans="1:5" ht="12.75">
      <c r="A16" s="35" t="s">
        <v>57</v>
      </c>
      <c r="E16" s="40" t="s">
        <v>5</v>
      </c>
    </row>
    <row r="17" spans="1:5" ht="12.75">
      <c r="A17" t="s">
        <v>59</v>
      </c>
      <c r="E17" s="39" t="s">
        <v>5</v>
      </c>
    </row>
    <row r="18" spans="1:13" ht="12.75">
      <c r="A18" t="s">
        <v>46</v>
      </c>
      <c r="C18" s="31" t="s">
        <v>1334</v>
      </c>
      <c r="E18" s="33" t="s">
        <v>1335</v>
      </c>
      <c r="J18" s="32">
        <f>0</f>
      </c>
      <c s="32">
        <f>0</f>
      </c>
      <c s="32">
        <f>0+L19+L23+L27+L31+L35+L39+L43</f>
      </c>
      <c s="32">
        <f>0+M19+M23+M27+M31+M35+M39+M43</f>
      </c>
    </row>
    <row r="19" spans="1:16" ht="12.75">
      <c r="A19" t="s">
        <v>49</v>
      </c>
      <c s="34" t="s">
        <v>323</v>
      </c>
      <c s="34" t="s">
        <v>1336</v>
      </c>
      <c s="35" t="s">
        <v>5</v>
      </c>
      <c s="6" t="s">
        <v>1337</v>
      </c>
      <c s="36" t="s">
        <v>443</v>
      </c>
      <c s="37">
        <v>2</v>
      </c>
      <c s="36">
        <v>0</v>
      </c>
      <c s="36">
        <f>ROUND(G19*H19,6)</f>
      </c>
      <c r="L19" s="38">
        <v>0</v>
      </c>
      <c s="32">
        <f>ROUND(ROUND(L19,2)*ROUND(G19,3),2)</f>
      </c>
      <c s="36" t="s">
        <v>55</v>
      </c>
      <c>
        <f>(M19*21)/100</f>
      </c>
      <c t="s">
        <v>27</v>
      </c>
    </row>
    <row r="20" spans="1:5" ht="12.75">
      <c r="A20" s="35" t="s">
        <v>56</v>
      </c>
      <c r="E20" s="39" t="s">
        <v>1337</v>
      </c>
    </row>
    <row r="21" spans="1:5" ht="12.75">
      <c r="A21" s="35" t="s">
        <v>57</v>
      </c>
      <c r="E21" s="40" t="s">
        <v>5</v>
      </c>
    </row>
    <row r="22" spans="1:5" ht="12.75">
      <c r="A22" t="s">
        <v>59</v>
      </c>
      <c r="E22" s="39" t="s">
        <v>5</v>
      </c>
    </row>
    <row r="23" spans="1:16" ht="38.25">
      <c r="A23" t="s">
        <v>49</v>
      </c>
      <c s="34" t="s">
        <v>325</v>
      </c>
      <c s="34" t="s">
        <v>1338</v>
      </c>
      <c s="35" t="s">
        <v>5</v>
      </c>
      <c s="6" t="s">
        <v>216</v>
      </c>
      <c s="36" t="s">
        <v>182</v>
      </c>
      <c s="37">
        <v>60</v>
      </c>
      <c s="36">
        <v>0</v>
      </c>
      <c s="36">
        <f>ROUND(G23*H23,6)</f>
      </c>
      <c r="L23" s="38">
        <v>0</v>
      </c>
      <c s="32">
        <f>ROUND(ROUND(L23,2)*ROUND(G23,3),2)</f>
      </c>
      <c s="36" t="s">
        <v>133</v>
      </c>
      <c>
        <f>(M23*21)/100</f>
      </c>
      <c t="s">
        <v>27</v>
      </c>
    </row>
    <row r="24" spans="1:5" ht="51">
      <c r="A24" s="35" t="s">
        <v>56</v>
      </c>
      <c r="E24" s="39" t="s">
        <v>1339</v>
      </c>
    </row>
    <row r="25" spans="1:5" ht="12.75">
      <c r="A25" s="35" t="s">
        <v>57</v>
      </c>
      <c r="E25" s="40" t="s">
        <v>5</v>
      </c>
    </row>
    <row r="26" spans="1:5" ht="12.75">
      <c r="A26" t="s">
        <v>59</v>
      </c>
      <c r="E26" s="39" t="s">
        <v>5</v>
      </c>
    </row>
    <row r="27" spans="1:16" ht="12.75">
      <c r="A27" t="s">
        <v>49</v>
      </c>
      <c s="34" t="s">
        <v>327</v>
      </c>
      <c s="34" t="s">
        <v>1340</v>
      </c>
      <c s="35" t="s">
        <v>5</v>
      </c>
      <c s="6" t="s">
        <v>1341</v>
      </c>
      <c s="36" t="s">
        <v>443</v>
      </c>
      <c s="37">
        <v>1</v>
      </c>
      <c s="36">
        <v>0</v>
      </c>
      <c s="36">
        <f>ROUND(G27*H27,6)</f>
      </c>
      <c r="L27" s="38">
        <v>0</v>
      </c>
      <c s="32">
        <f>ROUND(ROUND(L27,2)*ROUND(G27,3),2)</f>
      </c>
      <c s="36" t="s">
        <v>55</v>
      </c>
      <c>
        <f>(M27*21)/100</f>
      </c>
      <c t="s">
        <v>27</v>
      </c>
    </row>
    <row r="28" spans="1:5" ht="12.75">
      <c r="A28" s="35" t="s">
        <v>56</v>
      </c>
      <c r="E28" s="39" t="s">
        <v>1341</v>
      </c>
    </row>
    <row r="29" spans="1:5" ht="12.75">
      <c r="A29" s="35" t="s">
        <v>57</v>
      </c>
      <c r="E29" s="40" t="s">
        <v>5</v>
      </c>
    </row>
    <row r="30" spans="1:5" ht="12.75">
      <c r="A30" t="s">
        <v>59</v>
      </c>
      <c r="E30" s="39" t="s">
        <v>5</v>
      </c>
    </row>
    <row r="31" spans="1:16" ht="25.5">
      <c r="A31" t="s">
        <v>49</v>
      </c>
      <c s="34" t="s">
        <v>329</v>
      </c>
      <c s="34" t="s">
        <v>1342</v>
      </c>
      <c s="35" t="s">
        <v>5</v>
      </c>
      <c s="6" t="s">
        <v>1343</v>
      </c>
      <c s="36" t="s">
        <v>182</v>
      </c>
      <c s="37">
        <v>60</v>
      </c>
      <c s="36">
        <v>0</v>
      </c>
      <c s="36">
        <f>ROUND(G31*H31,6)</f>
      </c>
      <c r="L31" s="38">
        <v>0</v>
      </c>
      <c s="32">
        <f>ROUND(ROUND(L31,2)*ROUND(G31,3),2)</f>
      </c>
      <c s="36" t="s">
        <v>55</v>
      </c>
      <c>
        <f>(M31*21)/100</f>
      </c>
      <c t="s">
        <v>27</v>
      </c>
    </row>
    <row r="32" spans="1:5" ht="25.5">
      <c r="A32" s="35" t="s">
        <v>56</v>
      </c>
      <c r="E32" s="39" t="s">
        <v>1343</v>
      </c>
    </row>
    <row r="33" spans="1:5" ht="12.75">
      <c r="A33" s="35" t="s">
        <v>57</v>
      </c>
      <c r="E33" s="40" t="s">
        <v>5</v>
      </c>
    </row>
    <row r="34" spans="1:5" ht="12.75">
      <c r="A34" t="s">
        <v>59</v>
      </c>
      <c r="E34" s="39" t="s">
        <v>5</v>
      </c>
    </row>
    <row r="35" spans="1:16" ht="38.25">
      <c r="A35" t="s">
        <v>49</v>
      </c>
      <c s="34" t="s">
        <v>331</v>
      </c>
      <c s="34" t="s">
        <v>1344</v>
      </c>
      <c s="35" t="s">
        <v>5</v>
      </c>
      <c s="6" t="s">
        <v>1345</v>
      </c>
      <c s="36" t="s">
        <v>182</v>
      </c>
      <c s="37">
        <v>60</v>
      </c>
      <c s="36">
        <v>0</v>
      </c>
      <c s="36">
        <f>ROUND(G35*H35,6)</f>
      </c>
      <c r="L35" s="38">
        <v>0</v>
      </c>
      <c s="32">
        <f>ROUND(ROUND(L35,2)*ROUND(G35,3),2)</f>
      </c>
      <c s="36" t="s">
        <v>133</v>
      </c>
      <c>
        <f>(M35*21)/100</f>
      </c>
      <c t="s">
        <v>27</v>
      </c>
    </row>
    <row r="36" spans="1:5" ht="38.25">
      <c r="A36" s="35" t="s">
        <v>56</v>
      </c>
      <c r="E36" s="39" t="s">
        <v>1346</v>
      </c>
    </row>
    <row r="37" spans="1:5" ht="12.75">
      <c r="A37" s="35" t="s">
        <v>57</v>
      </c>
      <c r="E37" s="40" t="s">
        <v>5</v>
      </c>
    </row>
    <row r="38" spans="1:5" ht="12.75">
      <c r="A38" t="s">
        <v>59</v>
      </c>
      <c r="E38" s="39" t="s">
        <v>5</v>
      </c>
    </row>
    <row r="39" spans="1:16" ht="12.75">
      <c r="A39" t="s">
        <v>49</v>
      </c>
      <c s="34" t="s">
        <v>333</v>
      </c>
      <c s="34" t="s">
        <v>1347</v>
      </c>
      <c s="35" t="s">
        <v>5</v>
      </c>
      <c s="6" t="s">
        <v>1348</v>
      </c>
      <c s="36" t="s">
        <v>54</v>
      </c>
      <c s="37">
        <v>4</v>
      </c>
      <c s="36">
        <v>0</v>
      </c>
      <c s="36">
        <f>ROUND(G39*H39,6)</f>
      </c>
      <c r="L39" s="38">
        <v>0</v>
      </c>
      <c s="32">
        <f>ROUND(ROUND(L39,2)*ROUND(G39,3),2)</f>
      </c>
      <c s="36" t="s">
        <v>133</v>
      </c>
      <c>
        <f>(M39*21)/100</f>
      </c>
      <c t="s">
        <v>27</v>
      </c>
    </row>
    <row r="40" spans="1:5" ht="12.75">
      <c r="A40" s="35" t="s">
        <v>56</v>
      </c>
      <c r="E40" s="39" t="s">
        <v>1348</v>
      </c>
    </row>
    <row r="41" spans="1:5" ht="12.75">
      <c r="A41" s="35" t="s">
        <v>57</v>
      </c>
      <c r="E41" s="40" t="s">
        <v>5</v>
      </c>
    </row>
    <row r="42" spans="1:5" ht="12.75">
      <c r="A42" t="s">
        <v>59</v>
      </c>
      <c r="E42" s="39" t="s">
        <v>5</v>
      </c>
    </row>
    <row r="43" spans="1:16" ht="25.5">
      <c r="A43" t="s">
        <v>49</v>
      </c>
      <c s="34" t="s">
        <v>335</v>
      </c>
      <c s="34" t="s">
        <v>1349</v>
      </c>
      <c s="35" t="s">
        <v>5</v>
      </c>
      <c s="6" t="s">
        <v>1350</v>
      </c>
      <c s="36" t="s">
        <v>54</v>
      </c>
      <c s="37">
        <v>8</v>
      </c>
      <c s="36">
        <v>0</v>
      </c>
      <c s="36">
        <f>ROUND(G43*H43,6)</f>
      </c>
      <c r="L43" s="38">
        <v>0</v>
      </c>
      <c s="32">
        <f>ROUND(ROUND(L43,2)*ROUND(G43,3),2)</f>
      </c>
      <c s="36" t="s">
        <v>133</v>
      </c>
      <c>
        <f>(M43*21)/100</f>
      </c>
      <c t="s">
        <v>27</v>
      </c>
    </row>
    <row r="44" spans="1:5" ht="25.5">
      <c r="A44" s="35" t="s">
        <v>56</v>
      </c>
      <c r="E44" s="39" t="s">
        <v>1350</v>
      </c>
    </row>
    <row r="45" spans="1:5" ht="12.75">
      <c r="A45" s="35" t="s">
        <v>57</v>
      </c>
      <c r="E45" s="40" t="s">
        <v>5</v>
      </c>
    </row>
    <row r="46" spans="1:5" ht="12.75">
      <c r="A46" t="s">
        <v>59</v>
      </c>
      <c r="E46" s="39" t="s">
        <v>5</v>
      </c>
    </row>
    <row r="47" spans="1:13" ht="12.75">
      <c r="A47" t="s">
        <v>46</v>
      </c>
      <c r="C47" s="31" t="s">
        <v>1351</v>
      </c>
      <c r="E47" s="33" t="s">
        <v>1352</v>
      </c>
      <c r="J47" s="32">
        <f>0</f>
      </c>
      <c s="32">
        <f>0</f>
      </c>
      <c s="32">
        <f>0+L48+L52+L56+L60+L64+L68+L72+L76+L80+L84+L88+L92+L96+L100+L104+L108+L112+L116+L120+L124+L128+L132+L136+L140+L144+L148+L152+L156+L160+L164+L168+L172+L176+L180+L184+L188+L192+L196+L200+L204+L208+L212+L216+L220+L224+L228+L232+L236+L240+L244+L248+L252+L256+L260+L264+L268+L272+L276+L280+L284+L288+L292+L296+L300</f>
      </c>
      <c s="32">
        <f>0+M48+M52+M56+M60+M64+M68+M72+M76+M80+M84+M88+M92+M96+M100+M104+M108+M112+M116+M120+M124+M128+M132+M136+M140+M144+M148+M152+M156+M160+M164+M168+M172+M176+M180+M184+M188+M192+M196+M200+M204+M208+M212+M216+M220+M224+M228+M232+M236+M240+M244+M248+M252+M256+M260+M264+M268+M272+M276+M280+M284+M288+M292+M296+M300</f>
      </c>
    </row>
    <row r="48" spans="1:16" ht="12.75">
      <c r="A48" t="s">
        <v>49</v>
      </c>
      <c s="34" t="s">
        <v>25</v>
      </c>
      <c s="34" t="s">
        <v>1353</v>
      </c>
      <c s="35" t="s">
        <v>5</v>
      </c>
      <c s="6" t="s">
        <v>1354</v>
      </c>
      <c s="36" t="s">
        <v>132</v>
      </c>
      <c s="37">
        <v>7</v>
      </c>
      <c s="36">
        <v>0</v>
      </c>
      <c s="36">
        <f>ROUND(G48*H48,6)</f>
      </c>
      <c r="L48" s="38">
        <v>0</v>
      </c>
      <c s="32">
        <f>ROUND(ROUND(L48,2)*ROUND(G48,3),2)</f>
      </c>
      <c s="36" t="s">
        <v>55</v>
      </c>
      <c>
        <f>(M48*21)/100</f>
      </c>
      <c t="s">
        <v>27</v>
      </c>
    </row>
    <row r="49" spans="1:5" ht="12.75">
      <c r="A49" s="35" t="s">
        <v>56</v>
      </c>
      <c r="E49" s="39" t="s">
        <v>1354</v>
      </c>
    </row>
    <row r="50" spans="1:5" ht="12.75">
      <c r="A50" s="35" t="s">
        <v>57</v>
      </c>
      <c r="E50" s="40" t="s">
        <v>5</v>
      </c>
    </row>
    <row r="51" spans="1:5" ht="12.75">
      <c r="A51" t="s">
        <v>59</v>
      </c>
      <c r="E51" s="39" t="s">
        <v>5</v>
      </c>
    </row>
    <row r="52" spans="1:16" ht="12.75">
      <c r="A52" t="s">
        <v>49</v>
      </c>
      <c s="34" t="s">
        <v>69</v>
      </c>
      <c s="34" t="s">
        <v>1355</v>
      </c>
      <c s="35" t="s">
        <v>5</v>
      </c>
      <c s="6" t="s">
        <v>1356</v>
      </c>
      <c s="36" t="s">
        <v>132</v>
      </c>
      <c s="37">
        <v>2</v>
      </c>
      <c s="36">
        <v>0</v>
      </c>
      <c s="36">
        <f>ROUND(G52*H52,6)</f>
      </c>
      <c r="L52" s="38">
        <v>0</v>
      </c>
      <c s="32">
        <f>ROUND(ROUND(L52,2)*ROUND(G52,3),2)</f>
      </c>
      <c s="36" t="s">
        <v>55</v>
      </c>
      <c>
        <f>(M52*21)/100</f>
      </c>
      <c t="s">
        <v>27</v>
      </c>
    </row>
    <row r="53" spans="1:5" ht="12.75">
      <c r="A53" s="35" t="s">
        <v>56</v>
      </c>
      <c r="E53" s="39" t="s">
        <v>1356</v>
      </c>
    </row>
    <row r="54" spans="1:5" ht="12.75">
      <c r="A54" s="35" t="s">
        <v>57</v>
      </c>
      <c r="E54" s="40" t="s">
        <v>5</v>
      </c>
    </row>
    <row r="55" spans="1:5" ht="12.75">
      <c r="A55" t="s">
        <v>59</v>
      </c>
      <c r="E55" s="39" t="s">
        <v>5</v>
      </c>
    </row>
    <row r="56" spans="1:16" ht="12.75">
      <c r="A56" t="s">
        <v>49</v>
      </c>
      <c s="34" t="s">
        <v>74</v>
      </c>
      <c s="34" t="s">
        <v>1357</v>
      </c>
      <c s="35" t="s">
        <v>5</v>
      </c>
      <c s="6" t="s">
        <v>1358</v>
      </c>
      <c s="36" t="s">
        <v>132</v>
      </c>
      <c s="37">
        <v>2</v>
      </c>
      <c s="36">
        <v>0</v>
      </c>
      <c s="36">
        <f>ROUND(G56*H56,6)</f>
      </c>
      <c r="L56" s="38">
        <v>0</v>
      </c>
      <c s="32">
        <f>ROUND(ROUND(L56,2)*ROUND(G56,3),2)</f>
      </c>
      <c s="36" t="s">
        <v>55</v>
      </c>
      <c>
        <f>(M56*21)/100</f>
      </c>
      <c t="s">
        <v>27</v>
      </c>
    </row>
    <row r="57" spans="1:5" ht="12.75">
      <c r="A57" s="35" t="s">
        <v>56</v>
      </c>
      <c r="E57" s="39" t="s">
        <v>1358</v>
      </c>
    </row>
    <row r="58" spans="1:5" ht="12.75">
      <c r="A58" s="35" t="s">
        <v>57</v>
      </c>
      <c r="E58" s="40" t="s">
        <v>5</v>
      </c>
    </row>
    <row r="59" spans="1:5" ht="12.75">
      <c r="A59" t="s">
        <v>59</v>
      </c>
      <c r="E59" s="39" t="s">
        <v>5</v>
      </c>
    </row>
    <row r="60" spans="1:16" ht="12.75">
      <c r="A60" t="s">
        <v>49</v>
      </c>
      <c s="34" t="s">
        <v>26</v>
      </c>
      <c s="34" t="s">
        <v>1359</v>
      </c>
      <c s="35" t="s">
        <v>5</v>
      </c>
      <c s="6" t="s">
        <v>1360</v>
      </c>
      <c s="36" t="s">
        <v>501</v>
      </c>
      <c s="37">
        <v>0.5</v>
      </c>
      <c s="36">
        <v>0</v>
      </c>
      <c s="36">
        <f>ROUND(G60*H60,6)</f>
      </c>
      <c r="L60" s="38">
        <v>0</v>
      </c>
      <c s="32">
        <f>ROUND(ROUND(L60,2)*ROUND(G60,3),2)</f>
      </c>
      <c s="36" t="s">
        <v>55</v>
      </c>
      <c>
        <f>(M60*21)/100</f>
      </c>
      <c t="s">
        <v>27</v>
      </c>
    </row>
    <row r="61" spans="1:5" ht="12.75">
      <c r="A61" s="35" t="s">
        <v>56</v>
      </c>
      <c r="E61" s="39" t="s">
        <v>1360</v>
      </c>
    </row>
    <row r="62" spans="1:5" ht="12.75">
      <c r="A62" s="35" t="s">
        <v>57</v>
      </c>
      <c r="E62" s="40" t="s">
        <v>5</v>
      </c>
    </row>
    <row r="63" spans="1:5" ht="12.75">
      <c r="A63" t="s">
        <v>59</v>
      </c>
      <c r="E63" s="39" t="s">
        <v>5</v>
      </c>
    </row>
    <row r="64" spans="1:16" ht="25.5">
      <c r="A64" t="s">
        <v>49</v>
      </c>
      <c s="34" t="s">
        <v>84</v>
      </c>
      <c s="34" t="s">
        <v>1361</v>
      </c>
      <c s="35" t="s">
        <v>5</v>
      </c>
      <c s="6" t="s">
        <v>1362</v>
      </c>
      <c s="36" t="s">
        <v>182</v>
      </c>
      <c s="37">
        <v>60</v>
      </c>
      <c s="36">
        <v>0</v>
      </c>
      <c s="36">
        <f>ROUND(G64*H64,6)</f>
      </c>
      <c r="L64" s="38">
        <v>0</v>
      </c>
      <c s="32">
        <f>ROUND(ROUND(L64,2)*ROUND(G64,3),2)</f>
      </c>
      <c s="36" t="s">
        <v>133</v>
      </c>
      <c>
        <f>(M64*21)/100</f>
      </c>
      <c t="s">
        <v>27</v>
      </c>
    </row>
    <row r="65" spans="1:5" ht="25.5">
      <c r="A65" s="35" t="s">
        <v>56</v>
      </c>
      <c r="E65" s="39" t="s">
        <v>1362</v>
      </c>
    </row>
    <row r="66" spans="1:5" ht="12.75">
      <c r="A66" s="35" t="s">
        <v>57</v>
      </c>
      <c r="E66" s="40" t="s">
        <v>5</v>
      </c>
    </row>
    <row r="67" spans="1:5" ht="12.75">
      <c r="A67" t="s">
        <v>59</v>
      </c>
      <c r="E67" s="39" t="s">
        <v>5</v>
      </c>
    </row>
    <row r="68" spans="1:16" ht="38.25">
      <c r="A68" t="s">
        <v>49</v>
      </c>
      <c s="34" t="s">
        <v>89</v>
      </c>
      <c s="34" t="s">
        <v>1363</v>
      </c>
      <c s="35" t="s">
        <v>5</v>
      </c>
      <c s="6" t="s">
        <v>1364</v>
      </c>
      <c s="36" t="s">
        <v>182</v>
      </c>
      <c s="37">
        <v>340</v>
      </c>
      <c s="36">
        <v>0</v>
      </c>
      <c s="36">
        <f>ROUND(G68*H68,6)</f>
      </c>
      <c r="L68" s="38">
        <v>0</v>
      </c>
      <c s="32">
        <f>ROUND(ROUND(L68,2)*ROUND(G68,3),2)</f>
      </c>
      <c s="36" t="s">
        <v>133</v>
      </c>
      <c>
        <f>(M68*21)/100</f>
      </c>
      <c t="s">
        <v>27</v>
      </c>
    </row>
    <row r="69" spans="1:5" ht="38.25">
      <c r="A69" s="35" t="s">
        <v>56</v>
      </c>
      <c r="E69" s="39" t="s">
        <v>1365</v>
      </c>
    </row>
    <row r="70" spans="1:5" ht="12.75">
      <c r="A70" s="35" t="s">
        <v>57</v>
      </c>
      <c r="E70" s="40" t="s">
        <v>5</v>
      </c>
    </row>
    <row r="71" spans="1:5" ht="12.75">
      <c r="A71" t="s">
        <v>59</v>
      </c>
      <c r="E71" s="39" t="s">
        <v>5</v>
      </c>
    </row>
    <row r="72" spans="1:16" ht="12.75">
      <c r="A72" t="s">
        <v>49</v>
      </c>
      <c s="34" t="s">
        <v>94</v>
      </c>
      <c s="34" t="s">
        <v>1366</v>
      </c>
      <c s="35" t="s">
        <v>5</v>
      </c>
      <c s="6" t="s">
        <v>1367</v>
      </c>
      <c s="36" t="s">
        <v>182</v>
      </c>
      <c s="37">
        <v>170</v>
      </c>
      <c s="36">
        <v>0.00012</v>
      </c>
      <c s="36">
        <f>ROUND(G72*H72,6)</f>
      </c>
      <c r="L72" s="38">
        <v>0</v>
      </c>
      <c s="32">
        <f>ROUND(ROUND(L72,2)*ROUND(G72,3),2)</f>
      </c>
      <c s="36" t="s">
        <v>133</v>
      </c>
      <c>
        <f>(M72*21)/100</f>
      </c>
      <c t="s">
        <v>27</v>
      </c>
    </row>
    <row r="73" spans="1:5" ht="12.75">
      <c r="A73" s="35" t="s">
        <v>56</v>
      </c>
      <c r="E73" s="39" t="s">
        <v>1367</v>
      </c>
    </row>
    <row r="74" spans="1:5" ht="12.75">
      <c r="A74" s="35" t="s">
        <v>57</v>
      </c>
      <c r="E74" s="40" t="s">
        <v>5</v>
      </c>
    </row>
    <row r="75" spans="1:5" ht="12.75">
      <c r="A75" t="s">
        <v>59</v>
      </c>
      <c r="E75" s="39" t="s">
        <v>5</v>
      </c>
    </row>
    <row r="76" spans="1:16" ht="12.75">
      <c r="A76" t="s">
        <v>49</v>
      </c>
      <c s="34" t="s">
        <v>150</v>
      </c>
      <c s="34" t="s">
        <v>1368</v>
      </c>
      <c s="35" t="s">
        <v>5</v>
      </c>
      <c s="6" t="s">
        <v>1369</v>
      </c>
      <c s="36" t="s">
        <v>182</v>
      </c>
      <c s="37">
        <v>130</v>
      </c>
      <c s="36">
        <v>0.00017</v>
      </c>
      <c s="36">
        <f>ROUND(G76*H76,6)</f>
      </c>
      <c r="L76" s="38">
        <v>0</v>
      </c>
      <c s="32">
        <f>ROUND(ROUND(L76,2)*ROUND(G76,3),2)</f>
      </c>
      <c s="36" t="s">
        <v>133</v>
      </c>
      <c>
        <f>(M76*21)/100</f>
      </c>
      <c t="s">
        <v>27</v>
      </c>
    </row>
    <row r="77" spans="1:5" ht="12.75">
      <c r="A77" s="35" t="s">
        <v>56</v>
      </c>
      <c r="E77" s="39" t="s">
        <v>1369</v>
      </c>
    </row>
    <row r="78" spans="1:5" ht="12.75">
      <c r="A78" s="35" t="s">
        <v>57</v>
      </c>
      <c r="E78" s="40" t="s">
        <v>5</v>
      </c>
    </row>
    <row r="79" spans="1:5" ht="12.75">
      <c r="A79" t="s">
        <v>59</v>
      </c>
      <c r="E79" s="39" t="s">
        <v>5</v>
      </c>
    </row>
    <row r="80" spans="1:16" ht="12.75">
      <c r="A80" t="s">
        <v>49</v>
      </c>
      <c s="34" t="s">
        <v>153</v>
      </c>
      <c s="34" t="s">
        <v>1370</v>
      </c>
      <c s="35" t="s">
        <v>5</v>
      </c>
      <c s="6" t="s">
        <v>1371</v>
      </c>
      <c s="36" t="s">
        <v>182</v>
      </c>
      <c s="37">
        <v>20</v>
      </c>
      <c s="36">
        <v>0.00053</v>
      </c>
      <c s="36">
        <f>ROUND(G80*H80,6)</f>
      </c>
      <c r="L80" s="38">
        <v>0</v>
      </c>
      <c s="32">
        <f>ROUND(ROUND(L80,2)*ROUND(G80,3),2)</f>
      </c>
      <c s="36" t="s">
        <v>133</v>
      </c>
      <c>
        <f>(M80*21)/100</f>
      </c>
      <c t="s">
        <v>27</v>
      </c>
    </row>
    <row r="81" spans="1:5" ht="12.75">
      <c r="A81" s="35" t="s">
        <v>56</v>
      </c>
      <c r="E81" s="39" t="s">
        <v>1371</v>
      </c>
    </row>
    <row r="82" spans="1:5" ht="12.75">
      <c r="A82" s="35" t="s">
        <v>57</v>
      </c>
      <c r="E82" s="40" t="s">
        <v>5</v>
      </c>
    </row>
    <row r="83" spans="1:5" ht="12.75">
      <c r="A83" t="s">
        <v>59</v>
      </c>
      <c r="E83" s="39" t="s">
        <v>5</v>
      </c>
    </row>
    <row r="84" spans="1:16" ht="12.75">
      <c r="A84" t="s">
        <v>49</v>
      </c>
      <c s="34" t="s">
        <v>156</v>
      </c>
      <c s="34" t="s">
        <v>1372</v>
      </c>
      <c s="35" t="s">
        <v>5</v>
      </c>
      <c s="6" t="s">
        <v>1373</v>
      </c>
      <c s="36" t="s">
        <v>182</v>
      </c>
      <c s="37">
        <v>20</v>
      </c>
      <c s="36">
        <v>0.00025</v>
      </c>
      <c s="36">
        <f>ROUND(G84*H84,6)</f>
      </c>
      <c r="L84" s="38">
        <v>0</v>
      </c>
      <c s="32">
        <f>ROUND(ROUND(L84,2)*ROUND(G84,3),2)</f>
      </c>
      <c s="36" t="s">
        <v>133</v>
      </c>
      <c>
        <f>(M84*21)/100</f>
      </c>
      <c t="s">
        <v>27</v>
      </c>
    </row>
    <row r="85" spans="1:5" ht="12.75">
      <c r="A85" s="35" t="s">
        <v>56</v>
      </c>
      <c r="E85" s="39" t="s">
        <v>1373</v>
      </c>
    </row>
    <row r="86" spans="1:5" ht="12.75">
      <c r="A86" s="35" t="s">
        <v>57</v>
      </c>
      <c r="E86" s="40" t="s">
        <v>5</v>
      </c>
    </row>
    <row r="87" spans="1:5" ht="12.75">
      <c r="A87" t="s">
        <v>59</v>
      </c>
      <c r="E87" s="39" t="s">
        <v>5</v>
      </c>
    </row>
    <row r="88" spans="1:16" ht="25.5">
      <c r="A88" t="s">
        <v>49</v>
      </c>
      <c s="34" t="s">
        <v>159</v>
      </c>
      <c s="34" t="s">
        <v>1374</v>
      </c>
      <c s="35" t="s">
        <v>5</v>
      </c>
      <c s="6" t="s">
        <v>1375</v>
      </c>
      <c s="36" t="s">
        <v>182</v>
      </c>
      <c s="37">
        <v>300</v>
      </c>
      <c s="36">
        <v>0</v>
      </c>
      <c s="36">
        <f>ROUND(G88*H88,6)</f>
      </c>
      <c r="L88" s="38">
        <v>0</v>
      </c>
      <c s="32">
        <f>ROUND(ROUND(L88,2)*ROUND(G88,3),2)</f>
      </c>
      <c s="36" t="s">
        <v>133</v>
      </c>
      <c>
        <f>(M88*21)/100</f>
      </c>
      <c t="s">
        <v>27</v>
      </c>
    </row>
    <row r="89" spans="1:5" ht="25.5">
      <c r="A89" s="35" t="s">
        <v>56</v>
      </c>
      <c r="E89" s="39" t="s">
        <v>1375</v>
      </c>
    </row>
    <row r="90" spans="1:5" ht="12.75">
      <c r="A90" s="35" t="s">
        <v>57</v>
      </c>
      <c r="E90" s="40" t="s">
        <v>5</v>
      </c>
    </row>
    <row r="91" spans="1:5" ht="12.75">
      <c r="A91" t="s">
        <v>59</v>
      </c>
      <c r="E91" s="39" t="s">
        <v>5</v>
      </c>
    </row>
    <row r="92" spans="1:16" ht="25.5">
      <c r="A92" t="s">
        <v>49</v>
      </c>
      <c s="34" t="s">
        <v>162</v>
      </c>
      <c s="34" t="s">
        <v>1376</v>
      </c>
      <c s="35" t="s">
        <v>5</v>
      </c>
      <c s="6" t="s">
        <v>1377</v>
      </c>
      <c s="36" t="s">
        <v>132</v>
      </c>
      <c s="37">
        <v>140</v>
      </c>
      <c s="36">
        <v>0</v>
      </c>
      <c s="36">
        <f>ROUND(G92*H92,6)</f>
      </c>
      <c r="L92" s="38">
        <v>0</v>
      </c>
      <c s="32">
        <f>ROUND(ROUND(L92,2)*ROUND(G92,3),2)</f>
      </c>
      <c s="36" t="s">
        <v>133</v>
      </c>
      <c>
        <f>(M92*21)/100</f>
      </c>
      <c t="s">
        <v>27</v>
      </c>
    </row>
    <row r="93" spans="1:5" ht="25.5">
      <c r="A93" s="35" t="s">
        <v>56</v>
      </c>
      <c r="E93" s="39" t="s">
        <v>1377</v>
      </c>
    </row>
    <row r="94" spans="1:5" ht="12.75">
      <c r="A94" s="35" t="s">
        <v>57</v>
      </c>
      <c r="E94" s="40" t="s">
        <v>5</v>
      </c>
    </row>
    <row r="95" spans="1:5" ht="12.75">
      <c r="A95" t="s">
        <v>59</v>
      </c>
      <c r="E95" s="39" t="s">
        <v>5</v>
      </c>
    </row>
    <row r="96" spans="1:16" ht="25.5">
      <c r="A96" t="s">
        <v>49</v>
      </c>
      <c s="34" t="s">
        <v>166</v>
      </c>
      <c s="34" t="s">
        <v>1378</v>
      </c>
      <c s="35" t="s">
        <v>5</v>
      </c>
      <c s="6" t="s">
        <v>1379</v>
      </c>
      <c s="36" t="s">
        <v>132</v>
      </c>
      <c s="37">
        <v>2</v>
      </c>
      <c s="36">
        <v>0</v>
      </c>
      <c s="36">
        <f>ROUND(G96*H96,6)</f>
      </c>
      <c r="L96" s="38">
        <v>0</v>
      </c>
      <c s="32">
        <f>ROUND(ROUND(L96,2)*ROUND(G96,3),2)</f>
      </c>
      <c s="36" t="s">
        <v>133</v>
      </c>
      <c>
        <f>(M96*21)/100</f>
      </c>
      <c t="s">
        <v>27</v>
      </c>
    </row>
    <row r="97" spans="1:5" ht="25.5">
      <c r="A97" s="35" t="s">
        <v>56</v>
      </c>
      <c r="E97" s="39" t="s">
        <v>1379</v>
      </c>
    </row>
    <row r="98" spans="1:5" ht="12.75">
      <c r="A98" s="35" t="s">
        <v>57</v>
      </c>
      <c r="E98" s="40" t="s">
        <v>5</v>
      </c>
    </row>
    <row r="99" spans="1:5" ht="12.75">
      <c r="A99" t="s">
        <v>59</v>
      </c>
      <c r="E99" s="39" t="s">
        <v>5</v>
      </c>
    </row>
    <row r="100" spans="1:16" ht="25.5">
      <c r="A100" t="s">
        <v>49</v>
      </c>
      <c s="34" t="s">
        <v>169</v>
      </c>
      <c s="34" t="s">
        <v>1380</v>
      </c>
      <c s="35" t="s">
        <v>5</v>
      </c>
      <c s="6" t="s">
        <v>1381</v>
      </c>
      <c s="36" t="s">
        <v>132</v>
      </c>
      <c s="37">
        <v>1</v>
      </c>
      <c s="36">
        <v>0</v>
      </c>
      <c s="36">
        <f>ROUND(G100*H100,6)</f>
      </c>
      <c r="L100" s="38">
        <v>0</v>
      </c>
      <c s="32">
        <f>ROUND(ROUND(L100,2)*ROUND(G100,3),2)</f>
      </c>
      <c s="36" t="s">
        <v>133</v>
      </c>
      <c>
        <f>(M100*21)/100</f>
      </c>
      <c t="s">
        <v>27</v>
      </c>
    </row>
    <row r="101" spans="1:5" ht="25.5">
      <c r="A101" s="35" t="s">
        <v>56</v>
      </c>
      <c r="E101" s="39" t="s">
        <v>1381</v>
      </c>
    </row>
    <row r="102" spans="1:5" ht="12.75">
      <c r="A102" s="35" t="s">
        <v>57</v>
      </c>
      <c r="E102" s="40" t="s">
        <v>5</v>
      </c>
    </row>
    <row r="103" spans="1:5" ht="12.75">
      <c r="A103" t="s">
        <v>59</v>
      </c>
      <c r="E103" s="39" t="s">
        <v>5</v>
      </c>
    </row>
    <row r="104" spans="1:16" ht="25.5">
      <c r="A104" t="s">
        <v>49</v>
      </c>
      <c s="34" t="s">
        <v>172</v>
      </c>
      <c s="34" t="s">
        <v>1382</v>
      </c>
      <c s="35" t="s">
        <v>5</v>
      </c>
      <c s="6" t="s">
        <v>1383</v>
      </c>
      <c s="36" t="s">
        <v>132</v>
      </c>
      <c s="37">
        <v>2</v>
      </c>
      <c s="36">
        <v>0</v>
      </c>
      <c s="36">
        <f>ROUND(G104*H104,6)</f>
      </c>
      <c r="L104" s="38">
        <v>0</v>
      </c>
      <c s="32">
        <f>ROUND(ROUND(L104,2)*ROUND(G104,3),2)</f>
      </c>
      <c s="36" t="s">
        <v>133</v>
      </c>
      <c>
        <f>(M104*21)/100</f>
      </c>
      <c t="s">
        <v>27</v>
      </c>
    </row>
    <row r="105" spans="1:5" ht="25.5">
      <c r="A105" s="35" t="s">
        <v>56</v>
      </c>
      <c r="E105" s="39" t="s">
        <v>1383</v>
      </c>
    </row>
    <row r="106" spans="1:5" ht="12.75">
      <c r="A106" s="35" t="s">
        <v>57</v>
      </c>
      <c r="E106" s="40" t="s">
        <v>5</v>
      </c>
    </row>
    <row r="107" spans="1:5" ht="12.75">
      <c r="A107" t="s">
        <v>59</v>
      </c>
      <c r="E107" s="39" t="s">
        <v>5</v>
      </c>
    </row>
    <row r="108" spans="1:16" ht="25.5">
      <c r="A108" t="s">
        <v>49</v>
      </c>
      <c s="34" t="s">
        <v>176</v>
      </c>
      <c s="34" t="s">
        <v>1384</v>
      </c>
      <c s="35" t="s">
        <v>5</v>
      </c>
      <c s="6" t="s">
        <v>1385</v>
      </c>
      <c s="36" t="s">
        <v>132</v>
      </c>
      <c s="37">
        <v>3</v>
      </c>
      <c s="36">
        <v>0</v>
      </c>
      <c s="36">
        <f>ROUND(G108*H108,6)</f>
      </c>
      <c r="L108" s="38">
        <v>0</v>
      </c>
      <c s="32">
        <f>ROUND(ROUND(L108,2)*ROUND(G108,3),2)</f>
      </c>
      <c s="36" t="s">
        <v>133</v>
      </c>
      <c>
        <f>(M108*21)/100</f>
      </c>
      <c t="s">
        <v>27</v>
      </c>
    </row>
    <row r="109" spans="1:5" ht="25.5">
      <c r="A109" s="35" t="s">
        <v>56</v>
      </c>
      <c r="E109" s="39" t="s">
        <v>1385</v>
      </c>
    </row>
    <row r="110" spans="1:5" ht="12.75">
      <c r="A110" s="35" t="s">
        <v>57</v>
      </c>
      <c r="E110" s="40" t="s">
        <v>5</v>
      </c>
    </row>
    <row r="111" spans="1:5" ht="12.75">
      <c r="A111" t="s">
        <v>59</v>
      </c>
      <c r="E111" s="39" t="s">
        <v>5</v>
      </c>
    </row>
    <row r="112" spans="1:16" ht="12.75">
      <c r="A112" t="s">
        <v>49</v>
      </c>
      <c s="34" t="s">
        <v>179</v>
      </c>
      <c s="34" t="s">
        <v>1386</v>
      </c>
      <c s="35" t="s">
        <v>5</v>
      </c>
      <c s="6" t="s">
        <v>1387</v>
      </c>
      <c s="36" t="s">
        <v>132</v>
      </c>
      <c s="37">
        <v>3</v>
      </c>
      <c s="36">
        <v>9E-05</v>
      </c>
      <c s="36">
        <f>ROUND(G112*H112,6)</f>
      </c>
      <c r="L112" s="38">
        <v>0</v>
      </c>
      <c s="32">
        <f>ROUND(ROUND(L112,2)*ROUND(G112,3),2)</f>
      </c>
      <c s="36" t="s">
        <v>133</v>
      </c>
      <c>
        <f>(M112*21)/100</f>
      </c>
      <c t="s">
        <v>27</v>
      </c>
    </row>
    <row r="113" spans="1:5" ht="12.75">
      <c r="A113" s="35" t="s">
        <v>56</v>
      </c>
      <c r="E113" s="39" t="s">
        <v>1387</v>
      </c>
    </row>
    <row r="114" spans="1:5" ht="12.75">
      <c r="A114" s="35" t="s">
        <v>57</v>
      </c>
      <c r="E114" s="40" t="s">
        <v>5</v>
      </c>
    </row>
    <row r="115" spans="1:5" ht="12.75">
      <c r="A115" t="s">
        <v>59</v>
      </c>
      <c r="E115" s="39" t="s">
        <v>5</v>
      </c>
    </row>
    <row r="116" spans="1:16" ht="12.75">
      <c r="A116" t="s">
        <v>49</v>
      </c>
      <c s="34" t="s">
        <v>183</v>
      </c>
      <c s="34" t="s">
        <v>1388</v>
      </c>
      <c s="35" t="s">
        <v>5</v>
      </c>
      <c s="6" t="s">
        <v>1389</v>
      </c>
      <c s="36" t="s">
        <v>132</v>
      </c>
      <c s="37">
        <v>1</v>
      </c>
      <c s="36">
        <v>0.00014</v>
      </c>
      <c s="36">
        <f>ROUND(G116*H116,6)</f>
      </c>
      <c r="L116" s="38">
        <v>0</v>
      </c>
      <c s="32">
        <f>ROUND(ROUND(L116,2)*ROUND(G116,3),2)</f>
      </c>
      <c s="36" t="s">
        <v>133</v>
      </c>
      <c>
        <f>(M116*21)/100</f>
      </c>
      <c t="s">
        <v>27</v>
      </c>
    </row>
    <row r="117" spans="1:5" ht="12.75">
      <c r="A117" s="35" t="s">
        <v>56</v>
      </c>
      <c r="E117" s="39" t="s">
        <v>1389</v>
      </c>
    </row>
    <row r="118" spans="1:5" ht="12.75">
      <c r="A118" s="35" t="s">
        <v>57</v>
      </c>
      <c r="E118" s="40" t="s">
        <v>5</v>
      </c>
    </row>
    <row r="119" spans="1:5" ht="12.75">
      <c r="A119" t="s">
        <v>59</v>
      </c>
      <c r="E119" s="39" t="s">
        <v>5</v>
      </c>
    </row>
    <row r="120" spans="1:16" ht="38.25">
      <c r="A120" t="s">
        <v>49</v>
      </c>
      <c s="34" t="s">
        <v>186</v>
      </c>
      <c s="34" t="s">
        <v>1390</v>
      </c>
      <c s="35" t="s">
        <v>5</v>
      </c>
      <c s="6" t="s">
        <v>1391</v>
      </c>
      <c s="36" t="s">
        <v>132</v>
      </c>
      <c s="37">
        <v>6</v>
      </c>
      <c s="36">
        <v>0</v>
      </c>
      <c s="36">
        <f>ROUND(G120*H120,6)</f>
      </c>
      <c r="L120" s="38">
        <v>0</v>
      </c>
      <c s="32">
        <f>ROUND(ROUND(L120,2)*ROUND(G120,3),2)</f>
      </c>
      <c s="36" t="s">
        <v>133</v>
      </c>
      <c>
        <f>(M120*21)/100</f>
      </c>
      <c t="s">
        <v>27</v>
      </c>
    </row>
    <row r="121" spans="1:5" ht="38.25">
      <c r="A121" s="35" t="s">
        <v>56</v>
      </c>
      <c r="E121" s="39" t="s">
        <v>1392</v>
      </c>
    </row>
    <row r="122" spans="1:5" ht="12.75">
      <c r="A122" s="35" t="s">
        <v>57</v>
      </c>
      <c r="E122" s="40" t="s">
        <v>5</v>
      </c>
    </row>
    <row r="123" spans="1:5" ht="12.75">
      <c r="A123" t="s">
        <v>59</v>
      </c>
      <c r="E123" s="39" t="s">
        <v>5</v>
      </c>
    </row>
    <row r="124" spans="1:16" ht="38.25">
      <c r="A124" t="s">
        <v>49</v>
      </c>
      <c s="34" t="s">
        <v>189</v>
      </c>
      <c s="34" t="s">
        <v>1393</v>
      </c>
      <c s="35" t="s">
        <v>5</v>
      </c>
      <c s="6" t="s">
        <v>1394</v>
      </c>
      <c s="36" t="s">
        <v>132</v>
      </c>
      <c s="37">
        <v>6</v>
      </c>
      <c s="36">
        <v>0</v>
      </c>
      <c s="36">
        <f>ROUND(G124*H124,6)</f>
      </c>
      <c r="L124" s="38">
        <v>0</v>
      </c>
      <c s="32">
        <f>ROUND(ROUND(L124,2)*ROUND(G124,3),2)</f>
      </c>
      <c s="36" t="s">
        <v>133</v>
      </c>
      <c>
        <f>(M124*21)/100</f>
      </c>
      <c t="s">
        <v>27</v>
      </c>
    </row>
    <row r="125" spans="1:5" ht="38.25">
      <c r="A125" s="35" t="s">
        <v>56</v>
      </c>
      <c r="E125" s="39" t="s">
        <v>1395</v>
      </c>
    </row>
    <row r="126" spans="1:5" ht="12.75">
      <c r="A126" s="35" t="s">
        <v>57</v>
      </c>
      <c r="E126" s="40" t="s">
        <v>5</v>
      </c>
    </row>
    <row r="127" spans="1:5" ht="12.75">
      <c r="A127" t="s">
        <v>59</v>
      </c>
      <c r="E127" s="39" t="s">
        <v>5</v>
      </c>
    </row>
    <row r="128" spans="1:16" ht="12.75">
      <c r="A128" t="s">
        <v>49</v>
      </c>
      <c s="34" t="s">
        <v>192</v>
      </c>
      <c s="34" t="s">
        <v>1396</v>
      </c>
      <c s="35" t="s">
        <v>5</v>
      </c>
      <c s="6" t="s">
        <v>1397</v>
      </c>
      <c s="36" t="s">
        <v>132</v>
      </c>
      <c s="37">
        <v>5</v>
      </c>
      <c s="36">
        <v>0</v>
      </c>
      <c s="36">
        <f>ROUND(G128*H128,6)</f>
      </c>
      <c r="L128" s="38">
        <v>0</v>
      </c>
      <c s="32">
        <f>ROUND(ROUND(L128,2)*ROUND(G128,3),2)</f>
      </c>
      <c s="36" t="s">
        <v>55</v>
      </c>
      <c>
        <f>(M128*21)/100</f>
      </c>
      <c t="s">
        <v>27</v>
      </c>
    </row>
    <row r="129" spans="1:5" ht="12.75">
      <c r="A129" s="35" t="s">
        <v>56</v>
      </c>
      <c r="E129" s="39" t="s">
        <v>1397</v>
      </c>
    </row>
    <row r="130" spans="1:5" ht="12.75">
      <c r="A130" s="35" t="s">
        <v>57</v>
      </c>
      <c r="E130" s="40" t="s">
        <v>5</v>
      </c>
    </row>
    <row r="131" spans="1:5" ht="12.75">
      <c r="A131" t="s">
        <v>59</v>
      </c>
      <c r="E131" s="39" t="s">
        <v>5</v>
      </c>
    </row>
    <row r="132" spans="1:16" ht="12.75">
      <c r="A132" t="s">
        <v>49</v>
      </c>
      <c s="34" t="s">
        <v>195</v>
      </c>
      <c s="34" t="s">
        <v>1398</v>
      </c>
      <c s="35" t="s">
        <v>5</v>
      </c>
      <c s="6" t="s">
        <v>1399</v>
      </c>
      <c s="36" t="s">
        <v>132</v>
      </c>
      <c s="37">
        <v>1</v>
      </c>
      <c s="36">
        <v>0</v>
      </c>
      <c s="36">
        <f>ROUND(G132*H132,6)</f>
      </c>
      <c r="L132" s="38">
        <v>0</v>
      </c>
      <c s="32">
        <f>ROUND(ROUND(L132,2)*ROUND(G132,3),2)</f>
      </c>
      <c s="36" t="s">
        <v>55</v>
      </c>
      <c>
        <f>(M132*21)/100</f>
      </c>
      <c t="s">
        <v>27</v>
      </c>
    </row>
    <row r="133" spans="1:5" ht="12.75">
      <c r="A133" s="35" t="s">
        <v>56</v>
      </c>
      <c r="E133" s="39" t="s">
        <v>1399</v>
      </c>
    </row>
    <row r="134" spans="1:5" ht="12.75">
      <c r="A134" s="35" t="s">
        <v>57</v>
      </c>
      <c r="E134" s="40" t="s">
        <v>5</v>
      </c>
    </row>
    <row r="135" spans="1:5" ht="12.75">
      <c r="A135" t="s">
        <v>59</v>
      </c>
      <c r="E135" s="39" t="s">
        <v>5</v>
      </c>
    </row>
    <row r="136" spans="1:16" ht="12.75">
      <c r="A136" t="s">
        <v>49</v>
      </c>
      <c s="34" t="s">
        <v>198</v>
      </c>
      <c s="34" t="s">
        <v>1400</v>
      </c>
      <c s="35" t="s">
        <v>5</v>
      </c>
      <c s="6" t="s">
        <v>1401</v>
      </c>
      <c s="36" t="s">
        <v>132</v>
      </c>
      <c s="37">
        <v>1</v>
      </c>
      <c s="36">
        <v>0</v>
      </c>
      <c s="36">
        <f>ROUND(G136*H136,6)</f>
      </c>
      <c r="L136" s="38">
        <v>0</v>
      </c>
      <c s="32">
        <f>ROUND(ROUND(L136,2)*ROUND(G136,3),2)</f>
      </c>
      <c s="36" t="s">
        <v>55</v>
      </c>
      <c>
        <f>(M136*21)/100</f>
      </c>
      <c t="s">
        <v>27</v>
      </c>
    </row>
    <row r="137" spans="1:5" ht="12.75">
      <c r="A137" s="35" t="s">
        <v>56</v>
      </c>
      <c r="E137" s="39" t="s">
        <v>1401</v>
      </c>
    </row>
    <row r="138" spans="1:5" ht="12.75">
      <c r="A138" s="35" t="s">
        <v>57</v>
      </c>
      <c r="E138" s="40" t="s">
        <v>5</v>
      </c>
    </row>
    <row r="139" spans="1:5" ht="12.75">
      <c r="A139" t="s">
        <v>59</v>
      </c>
      <c r="E139" s="39" t="s">
        <v>5</v>
      </c>
    </row>
    <row r="140" spans="1:16" ht="12.75">
      <c r="A140" t="s">
        <v>49</v>
      </c>
      <c s="34" t="s">
        <v>201</v>
      </c>
      <c s="34" t="s">
        <v>1402</v>
      </c>
      <c s="35" t="s">
        <v>5</v>
      </c>
      <c s="6" t="s">
        <v>1403</v>
      </c>
      <c s="36" t="s">
        <v>132</v>
      </c>
      <c s="37">
        <v>1</v>
      </c>
      <c s="36">
        <v>0</v>
      </c>
      <c s="36">
        <f>ROUND(G140*H140,6)</f>
      </c>
      <c r="L140" s="38">
        <v>0</v>
      </c>
      <c s="32">
        <f>ROUND(ROUND(L140,2)*ROUND(G140,3),2)</f>
      </c>
      <c s="36" t="s">
        <v>55</v>
      </c>
      <c>
        <f>(M140*21)/100</f>
      </c>
      <c t="s">
        <v>27</v>
      </c>
    </row>
    <row r="141" spans="1:5" ht="12.75">
      <c r="A141" s="35" t="s">
        <v>56</v>
      </c>
      <c r="E141" s="39" t="s">
        <v>1403</v>
      </c>
    </row>
    <row r="142" spans="1:5" ht="12.75">
      <c r="A142" s="35" t="s">
        <v>57</v>
      </c>
      <c r="E142" s="40" t="s">
        <v>5</v>
      </c>
    </row>
    <row r="143" spans="1:5" ht="12.75">
      <c r="A143" t="s">
        <v>59</v>
      </c>
      <c r="E143" s="39" t="s">
        <v>5</v>
      </c>
    </row>
    <row r="144" spans="1:16" ht="12.75">
      <c r="A144" t="s">
        <v>49</v>
      </c>
      <c s="34" t="s">
        <v>204</v>
      </c>
      <c s="34" t="s">
        <v>1404</v>
      </c>
      <c s="35" t="s">
        <v>5</v>
      </c>
      <c s="6" t="s">
        <v>1405</v>
      </c>
      <c s="36" t="s">
        <v>132</v>
      </c>
      <c s="37">
        <v>2</v>
      </c>
      <c s="36">
        <v>0</v>
      </c>
      <c s="36">
        <f>ROUND(G144*H144,6)</f>
      </c>
      <c r="L144" s="38">
        <v>0</v>
      </c>
      <c s="32">
        <f>ROUND(ROUND(L144,2)*ROUND(G144,3),2)</f>
      </c>
      <c s="36" t="s">
        <v>55</v>
      </c>
      <c>
        <f>(M144*21)/100</f>
      </c>
      <c t="s">
        <v>27</v>
      </c>
    </row>
    <row r="145" spans="1:5" ht="12.75">
      <c r="A145" s="35" t="s">
        <v>56</v>
      </c>
      <c r="E145" s="39" t="s">
        <v>1405</v>
      </c>
    </row>
    <row r="146" spans="1:5" ht="12.75">
      <c r="A146" s="35" t="s">
        <v>57</v>
      </c>
      <c r="E146" s="40" t="s">
        <v>1406</v>
      </c>
    </row>
    <row r="147" spans="1:5" ht="12.75">
      <c r="A147" t="s">
        <v>59</v>
      </c>
      <c r="E147" s="39" t="s">
        <v>5</v>
      </c>
    </row>
    <row r="148" spans="1:16" ht="25.5">
      <c r="A148" t="s">
        <v>49</v>
      </c>
      <c s="34" t="s">
        <v>207</v>
      </c>
      <c s="34" t="s">
        <v>1407</v>
      </c>
      <c s="35" t="s">
        <v>5</v>
      </c>
      <c s="6" t="s">
        <v>1408</v>
      </c>
      <c s="36" t="s">
        <v>132</v>
      </c>
      <c s="37">
        <v>1</v>
      </c>
      <c s="36">
        <v>0</v>
      </c>
      <c s="36">
        <f>ROUND(G148*H148,6)</f>
      </c>
      <c r="L148" s="38">
        <v>0</v>
      </c>
      <c s="32">
        <f>ROUND(ROUND(L148,2)*ROUND(G148,3),2)</f>
      </c>
      <c s="36" t="s">
        <v>55</v>
      </c>
      <c>
        <f>(M148*21)/100</f>
      </c>
      <c t="s">
        <v>27</v>
      </c>
    </row>
    <row r="149" spans="1:5" ht="25.5">
      <c r="A149" s="35" t="s">
        <v>56</v>
      </c>
      <c r="E149" s="39" t="s">
        <v>1408</v>
      </c>
    </row>
    <row r="150" spans="1:5" ht="12.75">
      <c r="A150" s="35" t="s">
        <v>57</v>
      </c>
      <c r="E150" s="40" t="s">
        <v>5</v>
      </c>
    </row>
    <row r="151" spans="1:5" ht="12.75">
      <c r="A151" t="s">
        <v>59</v>
      </c>
      <c r="E151" s="39" t="s">
        <v>5</v>
      </c>
    </row>
    <row r="152" spans="1:16" ht="12.75">
      <c r="A152" t="s">
        <v>49</v>
      </c>
      <c s="34" t="s">
        <v>210</v>
      </c>
      <c s="34" t="s">
        <v>1409</v>
      </c>
      <c s="35" t="s">
        <v>5</v>
      </c>
      <c s="6" t="s">
        <v>1410</v>
      </c>
      <c s="36" t="s">
        <v>182</v>
      </c>
      <c s="37">
        <v>40</v>
      </c>
      <c s="36">
        <v>0.00031</v>
      </c>
      <c s="36">
        <f>ROUND(G152*H152,6)</f>
      </c>
      <c r="L152" s="38">
        <v>0</v>
      </c>
      <c s="32">
        <f>ROUND(ROUND(L152,2)*ROUND(G152,3),2)</f>
      </c>
      <c s="36" t="s">
        <v>133</v>
      </c>
      <c>
        <f>(M152*21)/100</f>
      </c>
      <c t="s">
        <v>27</v>
      </c>
    </row>
    <row r="153" spans="1:5" ht="12.75">
      <c r="A153" s="35" t="s">
        <v>56</v>
      </c>
      <c r="E153" s="39" t="s">
        <v>1410</v>
      </c>
    </row>
    <row r="154" spans="1:5" ht="12.75">
      <c r="A154" s="35" t="s">
        <v>57</v>
      </c>
      <c r="E154" s="40" t="s">
        <v>5</v>
      </c>
    </row>
    <row r="155" spans="1:5" ht="12.75">
      <c r="A155" t="s">
        <v>59</v>
      </c>
      <c r="E155" s="39" t="s">
        <v>5</v>
      </c>
    </row>
    <row r="156" spans="1:16" ht="12.75">
      <c r="A156" t="s">
        <v>49</v>
      </c>
      <c s="34" t="s">
        <v>214</v>
      </c>
      <c s="34" t="s">
        <v>1411</v>
      </c>
      <c s="35" t="s">
        <v>5</v>
      </c>
      <c s="6" t="s">
        <v>1412</v>
      </c>
      <c s="36" t="s">
        <v>182</v>
      </c>
      <c s="37">
        <v>20</v>
      </c>
      <c s="36">
        <v>7E-05</v>
      </c>
      <c s="36">
        <f>ROUND(G156*H156,6)</f>
      </c>
      <c r="L156" s="38">
        <v>0</v>
      </c>
      <c s="32">
        <f>ROUND(ROUND(L156,2)*ROUND(G156,3),2)</f>
      </c>
      <c s="36" t="s">
        <v>133</v>
      </c>
      <c>
        <f>(M156*21)/100</f>
      </c>
      <c t="s">
        <v>27</v>
      </c>
    </row>
    <row r="157" spans="1:5" ht="12.75">
      <c r="A157" s="35" t="s">
        <v>56</v>
      </c>
      <c r="E157" s="39" t="s">
        <v>1412</v>
      </c>
    </row>
    <row r="158" spans="1:5" ht="12.75">
      <c r="A158" s="35" t="s">
        <v>57</v>
      </c>
      <c r="E158" s="40" t="s">
        <v>5</v>
      </c>
    </row>
    <row r="159" spans="1:5" ht="12.75">
      <c r="A159" t="s">
        <v>59</v>
      </c>
      <c r="E159" s="39" t="s">
        <v>5</v>
      </c>
    </row>
    <row r="160" spans="1:16" ht="12.75">
      <c r="A160" t="s">
        <v>49</v>
      </c>
      <c s="34" t="s">
        <v>218</v>
      </c>
      <c s="34" t="s">
        <v>1413</v>
      </c>
      <c s="35" t="s">
        <v>5</v>
      </c>
      <c s="6" t="s">
        <v>1414</v>
      </c>
      <c s="36" t="s">
        <v>182</v>
      </c>
      <c s="37">
        <v>12</v>
      </c>
      <c s="36">
        <v>0</v>
      </c>
      <c s="36">
        <f>ROUND(G160*H160,6)</f>
      </c>
      <c r="L160" s="38">
        <v>0</v>
      </c>
      <c s="32">
        <f>ROUND(ROUND(L160,2)*ROUND(G160,3),2)</f>
      </c>
      <c s="36" t="s">
        <v>55</v>
      </c>
      <c>
        <f>(M160*21)/100</f>
      </c>
      <c t="s">
        <v>27</v>
      </c>
    </row>
    <row r="161" spans="1:5" ht="12.75">
      <c r="A161" s="35" t="s">
        <v>56</v>
      </c>
      <c r="E161" s="39" t="s">
        <v>1414</v>
      </c>
    </row>
    <row r="162" spans="1:5" ht="12.75">
      <c r="A162" s="35" t="s">
        <v>57</v>
      </c>
      <c r="E162" s="40" t="s">
        <v>5</v>
      </c>
    </row>
    <row r="163" spans="1:5" ht="12.75">
      <c r="A163" t="s">
        <v>59</v>
      </c>
      <c r="E163" s="39" t="s">
        <v>5</v>
      </c>
    </row>
    <row r="164" spans="1:16" ht="12.75">
      <c r="A164" t="s">
        <v>49</v>
      </c>
      <c s="34" t="s">
        <v>221</v>
      </c>
      <c s="34" t="s">
        <v>1415</v>
      </c>
      <c s="35" t="s">
        <v>5</v>
      </c>
      <c s="6" t="s">
        <v>1416</v>
      </c>
      <c s="36" t="s">
        <v>132</v>
      </c>
      <c s="37">
        <v>2</v>
      </c>
      <c s="36">
        <v>0</v>
      </c>
      <c s="36">
        <f>ROUND(G164*H164,6)</f>
      </c>
      <c r="L164" s="38">
        <v>0</v>
      </c>
      <c s="32">
        <f>ROUND(ROUND(L164,2)*ROUND(G164,3),2)</f>
      </c>
      <c s="36" t="s">
        <v>55</v>
      </c>
      <c>
        <f>(M164*21)/100</f>
      </c>
      <c t="s">
        <v>27</v>
      </c>
    </row>
    <row r="165" spans="1:5" ht="12.75">
      <c r="A165" s="35" t="s">
        <v>56</v>
      </c>
      <c r="E165" s="39" t="s">
        <v>1416</v>
      </c>
    </row>
    <row r="166" spans="1:5" ht="12.75">
      <c r="A166" s="35" t="s">
        <v>57</v>
      </c>
      <c r="E166" s="40" t="s">
        <v>5</v>
      </c>
    </row>
    <row r="167" spans="1:5" ht="12.75">
      <c r="A167" t="s">
        <v>59</v>
      </c>
      <c r="E167" s="39" t="s">
        <v>5</v>
      </c>
    </row>
    <row r="168" spans="1:16" ht="12.75">
      <c r="A168" t="s">
        <v>49</v>
      </c>
      <c s="34" t="s">
        <v>225</v>
      </c>
      <c s="34" t="s">
        <v>1417</v>
      </c>
      <c s="35" t="s">
        <v>5</v>
      </c>
      <c s="6" t="s">
        <v>1418</v>
      </c>
      <c s="36" t="s">
        <v>132</v>
      </c>
      <c s="37">
        <v>1</v>
      </c>
      <c s="36">
        <v>0</v>
      </c>
      <c s="36">
        <f>ROUND(G168*H168,6)</f>
      </c>
      <c r="L168" s="38">
        <v>0</v>
      </c>
      <c s="32">
        <f>ROUND(ROUND(L168,2)*ROUND(G168,3),2)</f>
      </c>
      <c s="36" t="s">
        <v>55</v>
      </c>
      <c>
        <f>(M168*21)/100</f>
      </c>
      <c t="s">
        <v>27</v>
      </c>
    </row>
    <row r="169" spans="1:5" ht="12.75">
      <c r="A169" s="35" t="s">
        <v>56</v>
      </c>
      <c r="E169" s="39" t="s">
        <v>1418</v>
      </c>
    </row>
    <row r="170" spans="1:5" ht="12.75">
      <c r="A170" s="35" t="s">
        <v>57</v>
      </c>
      <c r="E170" s="40" t="s">
        <v>5</v>
      </c>
    </row>
    <row r="171" spans="1:5" ht="12.75">
      <c r="A171" t="s">
        <v>59</v>
      </c>
      <c r="E171" s="39" t="s">
        <v>5</v>
      </c>
    </row>
    <row r="172" spans="1:16" ht="25.5">
      <c r="A172" t="s">
        <v>49</v>
      </c>
      <c s="34" t="s">
        <v>228</v>
      </c>
      <c s="34" t="s">
        <v>1419</v>
      </c>
      <c s="35" t="s">
        <v>5</v>
      </c>
      <c s="6" t="s">
        <v>1420</v>
      </c>
      <c s="36" t="s">
        <v>132</v>
      </c>
      <c s="37">
        <v>5</v>
      </c>
      <c s="36">
        <v>0</v>
      </c>
      <c s="36">
        <f>ROUND(G172*H172,6)</f>
      </c>
      <c r="L172" s="38">
        <v>0</v>
      </c>
      <c s="32">
        <f>ROUND(ROUND(L172,2)*ROUND(G172,3),2)</f>
      </c>
      <c s="36" t="s">
        <v>55</v>
      </c>
      <c>
        <f>(M172*21)/100</f>
      </c>
      <c t="s">
        <v>27</v>
      </c>
    </row>
    <row r="173" spans="1:5" ht="25.5">
      <c r="A173" s="35" t="s">
        <v>56</v>
      </c>
      <c r="E173" s="39" t="s">
        <v>1420</v>
      </c>
    </row>
    <row r="174" spans="1:5" ht="12.75">
      <c r="A174" s="35" t="s">
        <v>57</v>
      </c>
      <c r="E174" s="40" t="s">
        <v>5</v>
      </c>
    </row>
    <row r="175" spans="1:5" ht="12.75">
      <c r="A175" t="s">
        <v>59</v>
      </c>
      <c r="E175" s="39" t="s">
        <v>5</v>
      </c>
    </row>
    <row r="176" spans="1:16" ht="12.75">
      <c r="A176" t="s">
        <v>49</v>
      </c>
      <c s="34" t="s">
        <v>231</v>
      </c>
      <c s="34" t="s">
        <v>1421</v>
      </c>
      <c s="35" t="s">
        <v>5</v>
      </c>
      <c s="6" t="s">
        <v>1422</v>
      </c>
      <c s="36" t="s">
        <v>132</v>
      </c>
      <c s="37">
        <v>8</v>
      </c>
      <c s="36">
        <v>0</v>
      </c>
      <c s="36">
        <f>ROUND(G176*H176,6)</f>
      </c>
      <c r="L176" s="38">
        <v>0</v>
      </c>
      <c s="32">
        <f>ROUND(ROUND(L176,2)*ROUND(G176,3),2)</f>
      </c>
      <c s="36" t="s">
        <v>55</v>
      </c>
      <c>
        <f>(M176*21)/100</f>
      </c>
      <c t="s">
        <v>27</v>
      </c>
    </row>
    <row r="177" spans="1:5" ht="12.75">
      <c r="A177" s="35" t="s">
        <v>56</v>
      </c>
      <c r="E177" s="39" t="s">
        <v>1422</v>
      </c>
    </row>
    <row r="178" spans="1:5" ht="12.75">
      <c r="A178" s="35" t="s">
        <v>57</v>
      </c>
      <c r="E178" s="40" t="s">
        <v>5</v>
      </c>
    </row>
    <row r="179" spans="1:5" ht="12.75">
      <c r="A179" t="s">
        <v>59</v>
      </c>
      <c r="E179" s="39" t="s">
        <v>5</v>
      </c>
    </row>
    <row r="180" spans="1:16" ht="25.5">
      <c r="A180" t="s">
        <v>49</v>
      </c>
      <c s="34" t="s">
        <v>234</v>
      </c>
      <c s="34" t="s">
        <v>1423</v>
      </c>
      <c s="35" t="s">
        <v>5</v>
      </c>
      <c s="6" t="s">
        <v>1424</v>
      </c>
      <c s="36" t="s">
        <v>132</v>
      </c>
      <c s="37">
        <v>2</v>
      </c>
      <c s="36">
        <v>0</v>
      </c>
      <c s="36">
        <f>ROUND(G180*H180,6)</f>
      </c>
      <c r="L180" s="38">
        <v>0</v>
      </c>
      <c s="32">
        <f>ROUND(ROUND(L180,2)*ROUND(G180,3),2)</f>
      </c>
      <c s="36" t="s">
        <v>55</v>
      </c>
      <c>
        <f>(M180*21)/100</f>
      </c>
      <c t="s">
        <v>27</v>
      </c>
    </row>
    <row r="181" spans="1:5" ht="25.5">
      <c r="A181" s="35" t="s">
        <v>56</v>
      </c>
      <c r="E181" s="39" t="s">
        <v>1424</v>
      </c>
    </row>
    <row r="182" spans="1:5" ht="12.75">
      <c r="A182" s="35" t="s">
        <v>57</v>
      </c>
      <c r="E182" s="40" t="s">
        <v>5</v>
      </c>
    </row>
    <row r="183" spans="1:5" ht="12.75">
      <c r="A183" t="s">
        <v>59</v>
      </c>
      <c r="E183" s="39" t="s">
        <v>5</v>
      </c>
    </row>
    <row r="184" spans="1:16" ht="25.5">
      <c r="A184" t="s">
        <v>49</v>
      </c>
      <c s="34" t="s">
        <v>237</v>
      </c>
      <c s="34" t="s">
        <v>1425</v>
      </c>
      <c s="35" t="s">
        <v>5</v>
      </c>
      <c s="6" t="s">
        <v>1426</v>
      </c>
      <c s="36" t="s">
        <v>501</v>
      </c>
      <c s="37">
        <v>0.5</v>
      </c>
      <c s="36">
        <v>0</v>
      </c>
      <c s="36">
        <f>ROUND(G184*H184,6)</f>
      </c>
      <c r="L184" s="38">
        <v>0</v>
      </c>
      <c s="32">
        <f>ROUND(ROUND(L184,2)*ROUND(G184,3),2)</f>
      </c>
      <c s="36" t="s">
        <v>55</v>
      </c>
      <c>
        <f>(M184*21)/100</f>
      </c>
      <c t="s">
        <v>27</v>
      </c>
    </row>
    <row r="185" spans="1:5" ht="25.5">
      <c r="A185" s="35" t="s">
        <v>56</v>
      </c>
      <c r="E185" s="39" t="s">
        <v>1426</v>
      </c>
    </row>
    <row r="186" spans="1:5" ht="12.75">
      <c r="A186" s="35" t="s">
        <v>57</v>
      </c>
      <c r="E186" s="40" t="s">
        <v>5</v>
      </c>
    </row>
    <row r="187" spans="1:5" ht="12.75">
      <c r="A187" t="s">
        <v>59</v>
      </c>
      <c r="E187" s="39" t="s">
        <v>5</v>
      </c>
    </row>
    <row r="188" spans="1:16" ht="12.75">
      <c r="A188" t="s">
        <v>49</v>
      </c>
      <c s="34" t="s">
        <v>240</v>
      </c>
      <c s="34" t="s">
        <v>1427</v>
      </c>
      <c s="35" t="s">
        <v>5</v>
      </c>
      <c s="6" t="s">
        <v>1428</v>
      </c>
      <c s="36" t="s">
        <v>1429</v>
      </c>
      <c s="37">
        <v>1</v>
      </c>
      <c s="36">
        <v>0</v>
      </c>
      <c s="36">
        <f>ROUND(G188*H188,6)</f>
      </c>
      <c r="L188" s="38">
        <v>0</v>
      </c>
      <c s="32">
        <f>ROUND(ROUND(L188,2)*ROUND(G188,3),2)</f>
      </c>
      <c s="36" t="s">
        <v>55</v>
      </c>
      <c>
        <f>(M188*21)/100</f>
      </c>
      <c t="s">
        <v>27</v>
      </c>
    </row>
    <row r="189" spans="1:5" ht="12.75">
      <c r="A189" s="35" t="s">
        <v>56</v>
      </c>
      <c r="E189" s="39" t="s">
        <v>1428</v>
      </c>
    </row>
    <row r="190" spans="1:5" ht="12.75">
      <c r="A190" s="35" t="s">
        <v>57</v>
      </c>
      <c r="E190" s="40" t="s">
        <v>5</v>
      </c>
    </row>
    <row r="191" spans="1:5" ht="12.75">
      <c r="A191" t="s">
        <v>59</v>
      </c>
      <c r="E191" s="39" t="s">
        <v>5</v>
      </c>
    </row>
    <row r="192" spans="1:16" ht="12.75">
      <c r="A192" t="s">
        <v>49</v>
      </c>
      <c s="34" t="s">
        <v>243</v>
      </c>
      <c s="34" t="s">
        <v>1430</v>
      </c>
      <c s="35" t="s">
        <v>5</v>
      </c>
      <c s="6" t="s">
        <v>1431</v>
      </c>
      <c s="36" t="s">
        <v>1429</v>
      </c>
      <c s="37">
        <v>20</v>
      </c>
      <c s="36">
        <v>0</v>
      </c>
      <c s="36">
        <f>ROUND(G192*H192,6)</f>
      </c>
      <c r="L192" s="38">
        <v>0</v>
      </c>
      <c s="32">
        <f>ROUND(ROUND(L192,2)*ROUND(G192,3),2)</f>
      </c>
      <c s="36" t="s">
        <v>55</v>
      </c>
      <c>
        <f>(M192*21)/100</f>
      </c>
      <c t="s">
        <v>27</v>
      </c>
    </row>
    <row r="193" spans="1:5" ht="12.75">
      <c r="A193" s="35" t="s">
        <v>56</v>
      </c>
      <c r="E193" s="39" t="s">
        <v>1431</v>
      </c>
    </row>
    <row r="194" spans="1:5" ht="12.75">
      <c r="A194" s="35" t="s">
        <v>57</v>
      </c>
      <c r="E194" s="40" t="s">
        <v>5</v>
      </c>
    </row>
    <row r="195" spans="1:5" ht="12.75">
      <c r="A195" t="s">
        <v>59</v>
      </c>
      <c r="E195" s="39" t="s">
        <v>5</v>
      </c>
    </row>
    <row r="196" spans="1:16" ht="12.75">
      <c r="A196" t="s">
        <v>49</v>
      </c>
      <c s="34" t="s">
        <v>246</v>
      </c>
      <c s="34" t="s">
        <v>1432</v>
      </c>
      <c s="35" t="s">
        <v>5</v>
      </c>
      <c s="6" t="s">
        <v>1433</v>
      </c>
      <c s="36" t="s">
        <v>1429</v>
      </c>
      <c s="37">
        <v>1</v>
      </c>
      <c s="36">
        <v>0</v>
      </c>
      <c s="36">
        <f>ROUND(G196*H196,6)</f>
      </c>
      <c r="L196" s="38">
        <v>0</v>
      </c>
      <c s="32">
        <f>ROUND(ROUND(L196,2)*ROUND(G196,3),2)</f>
      </c>
      <c s="36" t="s">
        <v>55</v>
      </c>
      <c>
        <f>(M196*21)/100</f>
      </c>
      <c t="s">
        <v>27</v>
      </c>
    </row>
    <row r="197" spans="1:5" ht="12.75">
      <c r="A197" s="35" t="s">
        <v>56</v>
      </c>
      <c r="E197" s="39" t="s">
        <v>1433</v>
      </c>
    </row>
    <row r="198" spans="1:5" ht="12.75">
      <c r="A198" s="35" t="s">
        <v>57</v>
      </c>
      <c r="E198" s="40" t="s">
        <v>5</v>
      </c>
    </row>
    <row r="199" spans="1:5" ht="12.75">
      <c r="A199" t="s">
        <v>59</v>
      </c>
      <c r="E199" s="39" t="s">
        <v>5</v>
      </c>
    </row>
    <row r="200" spans="1:16" ht="25.5">
      <c r="A200" t="s">
        <v>49</v>
      </c>
      <c s="34" t="s">
        <v>249</v>
      </c>
      <c s="34" t="s">
        <v>1434</v>
      </c>
      <c s="35" t="s">
        <v>5</v>
      </c>
      <c s="6" t="s">
        <v>1435</v>
      </c>
      <c s="36" t="s">
        <v>132</v>
      </c>
      <c s="37">
        <v>10</v>
      </c>
      <c s="36">
        <v>0</v>
      </c>
      <c s="36">
        <f>ROUND(G200*H200,6)</f>
      </c>
      <c r="L200" s="38">
        <v>0</v>
      </c>
      <c s="32">
        <f>ROUND(ROUND(L200,2)*ROUND(G200,3),2)</f>
      </c>
      <c s="36" t="s">
        <v>133</v>
      </c>
      <c>
        <f>(M200*21)/100</f>
      </c>
      <c t="s">
        <v>27</v>
      </c>
    </row>
    <row r="201" spans="1:5" ht="38.25">
      <c r="A201" s="35" t="s">
        <v>56</v>
      </c>
      <c r="E201" s="39" t="s">
        <v>1436</v>
      </c>
    </row>
    <row r="202" spans="1:5" ht="12.75">
      <c r="A202" s="35" t="s">
        <v>57</v>
      </c>
      <c r="E202" s="40" t="s">
        <v>5</v>
      </c>
    </row>
    <row r="203" spans="1:5" ht="12.75">
      <c r="A203" t="s">
        <v>59</v>
      </c>
      <c r="E203" s="39" t="s">
        <v>5</v>
      </c>
    </row>
    <row r="204" spans="1:16" ht="25.5">
      <c r="A204" t="s">
        <v>49</v>
      </c>
      <c s="34" t="s">
        <v>253</v>
      </c>
      <c s="34" t="s">
        <v>1437</v>
      </c>
      <c s="35" t="s">
        <v>5</v>
      </c>
      <c s="6" t="s">
        <v>1438</v>
      </c>
      <c s="36" t="s">
        <v>132</v>
      </c>
      <c s="37">
        <v>10</v>
      </c>
      <c s="36">
        <v>0</v>
      </c>
      <c s="36">
        <f>ROUND(G204*H204,6)</f>
      </c>
      <c r="L204" s="38">
        <v>0</v>
      </c>
      <c s="32">
        <f>ROUND(ROUND(L204,2)*ROUND(G204,3),2)</f>
      </c>
      <c s="36" t="s">
        <v>133</v>
      </c>
      <c>
        <f>(M204*21)/100</f>
      </c>
      <c t="s">
        <v>27</v>
      </c>
    </row>
    <row r="205" spans="1:5" ht="25.5">
      <c r="A205" s="35" t="s">
        <v>56</v>
      </c>
      <c r="E205" s="39" t="s">
        <v>1438</v>
      </c>
    </row>
    <row r="206" spans="1:5" ht="12.75">
      <c r="A206" s="35" t="s">
        <v>57</v>
      </c>
      <c r="E206" s="40" t="s">
        <v>5</v>
      </c>
    </row>
    <row r="207" spans="1:5" ht="12.75">
      <c r="A207" t="s">
        <v>59</v>
      </c>
      <c r="E207" s="39" t="s">
        <v>5</v>
      </c>
    </row>
    <row r="208" spans="1:16" ht="25.5">
      <c r="A208" t="s">
        <v>49</v>
      </c>
      <c s="34" t="s">
        <v>257</v>
      </c>
      <c s="34" t="s">
        <v>1439</v>
      </c>
      <c s="35" t="s">
        <v>5</v>
      </c>
      <c s="6" t="s">
        <v>1440</v>
      </c>
      <c s="36" t="s">
        <v>132</v>
      </c>
      <c s="37">
        <v>8</v>
      </c>
      <c s="36">
        <v>0</v>
      </c>
      <c s="36">
        <f>ROUND(G208*H208,6)</f>
      </c>
      <c r="L208" s="38">
        <v>0</v>
      </c>
      <c s="32">
        <f>ROUND(ROUND(L208,2)*ROUND(G208,3),2)</f>
      </c>
      <c s="36" t="s">
        <v>133</v>
      </c>
      <c>
        <f>(M208*21)/100</f>
      </c>
      <c t="s">
        <v>27</v>
      </c>
    </row>
    <row r="209" spans="1:5" ht="25.5">
      <c r="A209" s="35" t="s">
        <v>56</v>
      </c>
      <c r="E209" s="39" t="s">
        <v>1440</v>
      </c>
    </row>
    <row r="210" spans="1:5" ht="12.75">
      <c r="A210" s="35" t="s">
        <v>57</v>
      </c>
      <c r="E210" s="40" t="s">
        <v>5</v>
      </c>
    </row>
    <row r="211" spans="1:5" ht="12.75">
      <c r="A211" t="s">
        <v>59</v>
      </c>
      <c r="E211" s="39" t="s">
        <v>5</v>
      </c>
    </row>
    <row r="212" spans="1:16" ht="12.75">
      <c r="A212" t="s">
        <v>49</v>
      </c>
      <c s="34" t="s">
        <v>262</v>
      </c>
      <c s="34" t="s">
        <v>1441</v>
      </c>
      <c s="35" t="s">
        <v>5</v>
      </c>
      <c s="6" t="s">
        <v>1442</v>
      </c>
      <c s="36" t="s">
        <v>443</v>
      </c>
      <c s="37">
        <v>8</v>
      </c>
      <c s="36">
        <v>0</v>
      </c>
      <c s="36">
        <f>ROUND(G212*H212,6)</f>
      </c>
      <c r="L212" s="38">
        <v>0</v>
      </c>
      <c s="32">
        <f>ROUND(ROUND(L212,2)*ROUND(G212,3),2)</f>
      </c>
      <c s="36" t="s">
        <v>55</v>
      </c>
      <c>
        <f>(M212*21)/100</f>
      </c>
      <c t="s">
        <v>27</v>
      </c>
    </row>
    <row r="213" spans="1:5" ht="12.75">
      <c r="A213" s="35" t="s">
        <v>56</v>
      </c>
      <c r="E213" s="39" t="s">
        <v>1442</v>
      </c>
    </row>
    <row r="214" spans="1:5" ht="12.75">
      <c r="A214" s="35" t="s">
        <v>57</v>
      </c>
      <c r="E214" s="40" t="s">
        <v>5</v>
      </c>
    </row>
    <row r="215" spans="1:5" ht="12.75">
      <c r="A215" t="s">
        <v>59</v>
      </c>
      <c r="E215" s="39" t="s">
        <v>5</v>
      </c>
    </row>
    <row r="216" spans="1:16" ht="25.5">
      <c r="A216" t="s">
        <v>49</v>
      </c>
      <c s="34" t="s">
        <v>264</v>
      </c>
      <c s="34" t="s">
        <v>1443</v>
      </c>
      <c s="35" t="s">
        <v>5</v>
      </c>
      <c s="6" t="s">
        <v>1444</v>
      </c>
      <c s="36" t="s">
        <v>182</v>
      </c>
      <c s="37">
        <v>60</v>
      </c>
      <c s="36">
        <v>0</v>
      </c>
      <c s="36">
        <f>ROUND(G216*H216,6)</f>
      </c>
      <c r="L216" s="38">
        <v>0</v>
      </c>
      <c s="32">
        <f>ROUND(ROUND(L216,2)*ROUND(G216,3),2)</f>
      </c>
      <c s="36" t="s">
        <v>133</v>
      </c>
      <c>
        <f>(M216*21)/100</f>
      </c>
      <c t="s">
        <v>27</v>
      </c>
    </row>
    <row r="217" spans="1:5" ht="25.5">
      <c r="A217" s="35" t="s">
        <v>56</v>
      </c>
      <c r="E217" s="39" t="s">
        <v>1444</v>
      </c>
    </row>
    <row r="218" spans="1:5" ht="12.75">
      <c r="A218" s="35" t="s">
        <v>57</v>
      </c>
      <c r="E218" s="40" t="s">
        <v>5</v>
      </c>
    </row>
    <row r="219" spans="1:5" ht="12.75">
      <c r="A219" t="s">
        <v>59</v>
      </c>
      <c r="E219" s="39" t="s">
        <v>5</v>
      </c>
    </row>
    <row r="220" spans="1:16" ht="12.75">
      <c r="A220" t="s">
        <v>49</v>
      </c>
      <c s="34" t="s">
        <v>266</v>
      </c>
      <c s="34" t="s">
        <v>1445</v>
      </c>
      <c s="35" t="s">
        <v>5</v>
      </c>
      <c s="6" t="s">
        <v>1446</v>
      </c>
      <c s="36" t="s">
        <v>1295</v>
      </c>
      <c s="37">
        <v>10</v>
      </c>
      <c s="36">
        <v>0.001</v>
      </c>
      <c s="36">
        <f>ROUND(G220*H220,6)</f>
      </c>
      <c r="L220" s="38">
        <v>0</v>
      </c>
      <c s="32">
        <f>ROUND(ROUND(L220,2)*ROUND(G220,3),2)</f>
      </c>
      <c s="36" t="s">
        <v>133</v>
      </c>
      <c>
        <f>(M220*21)/100</f>
      </c>
      <c t="s">
        <v>27</v>
      </c>
    </row>
    <row r="221" spans="1:5" ht="12.75">
      <c r="A221" s="35" t="s">
        <v>56</v>
      </c>
      <c r="E221" s="39" t="s">
        <v>1446</v>
      </c>
    </row>
    <row r="222" spans="1:5" ht="12.75">
      <c r="A222" s="35" t="s">
        <v>57</v>
      </c>
      <c r="E222" s="40" t="s">
        <v>5</v>
      </c>
    </row>
    <row r="223" spans="1:5" ht="12.75">
      <c r="A223" t="s">
        <v>59</v>
      </c>
      <c r="E223" s="39" t="s">
        <v>5</v>
      </c>
    </row>
    <row r="224" spans="1:16" ht="12.75">
      <c r="A224" t="s">
        <v>49</v>
      </c>
      <c s="34" t="s">
        <v>268</v>
      </c>
      <c s="34" t="s">
        <v>1447</v>
      </c>
      <c s="35" t="s">
        <v>5</v>
      </c>
      <c s="6" t="s">
        <v>1448</v>
      </c>
      <c s="36" t="s">
        <v>1295</v>
      </c>
      <c s="37">
        <v>50</v>
      </c>
      <c s="36">
        <v>0.001</v>
      </c>
      <c s="36">
        <f>ROUND(G224*H224,6)</f>
      </c>
      <c r="L224" s="38">
        <v>0</v>
      </c>
      <c s="32">
        <f>ROUND(ROUND(L224,2)*ROUND(G224,3),2)</f>
      </c>
      <c s="36" t="s">
        <v>133</v>
      </c>
      <c>
        <f>(M224*21)/100</f>
      </c>
      <c t="s">
        <v>27</v>
      </c>
    </row>
    <row r="225" spans="1:5" ht="12.75">
      <c r="A225" s="35" t="s">
        <v>56</v>
      </c>
      <c r="E225" s="39" t="s">
        <v>1448</v>
      </c>
    </row>
    <row r="226" spans="1:5" ht="12.75">
      <c r="A226" s="35" t="s">
        <v>57</v>
      </c>
      <c r="E226" s="40" t="s">
        <v>5</v>
      </c>
    </row>
    <row r="227" spans="1:5" ht="12.75">
      <c r="A227" t="s">
        <v>59</v>
      </c>
      <c r="E227" s="39" t="s">
        <v>5</v>
      </c>
    </row>
    <row r="228" spans="1:16" ht="25.5">
      <c r="A228" t="s">
        <v>49</v>
      </c>
      <c s="34" t="s">
        <v>270</v>
      </c>
      <c s="34" t="s">
        <v>1449</v>
      </c>
      <c s="35" t="s">
        <v>5</v>
      </c>
      <c s="6" t="s">
        <v>1450</v>
      </c>
      <c s="36" t="s">
        <v>182</v>
      </c>
      <c s="37">
        <v>20</v>
      </c>
      <c s="36">
        <v>0</v>
      </c>
      <c s="36">
        <f>ROUND(G228*H228,6)</f>
      </c>
      <c r="L228" s="38">
        <v>0</v>
      </c>
      <c s="32">
        <f>ROUND(ROUND(L228,2)*ROUND(G228,3),2)</f>
      </c>
      <c s="36" t="s">
        <v>133</v>
      </c>
      <c>
        <f>(M228*21)/100</f>
      </c>
      <c t="s">
        <v>27</v>
      </c>
    </row>
    <row r="229" spans="1:5" ht="25.5">
      <c r="A229" s="35" t="s">
        <v>56</v>
      </c>
      <c r="E229" s="39" t="s">
        <v>1450</v>
      </c>
    </row>
    <row r="230" spans="1:5" ht="12.75">
      <c r="A230" s="35" t="s">
        <v>57</v>
      </c>
      <c r="E230" s="40" t="s">
        <v>5</v>
      </c>
    </row>
    <row r="231" spans="1:5" ht="12.75">
      <c r="A231" t="s">
        <v>59</v>
      </c>
      <c r="E231" s="39" t="s">
        <v>5</v>
      </c>
    </row>
    <row r="232" spans="1:16" ht="12.75">
      <c r="A232" t="s">
        <v>49</v>
      </c>
      <c s="34" t="s">
        <v>272</v>
      </c>
      <c s="34" t="s">
        <v>1451</v>
      </c>
      <c s="35" t="s">
        <v>5</v>
      </c>
      <c s="6" t="s">
        <v>1452</v>
      </c>
      <c s="36" t="s">
        <v>182</v>
      </c>
      <c s="37">
        <v>20</v>
      </c>
      <c s="36">
        <v>0.001</v>
      </c>
      <c s="36">
        <f>ROUND(G232*H232,6)</f>
      </c>
      <c r="L232" s="38">
        <v>0</v>
      </c>
      <c s="32">
        <f>ROUND(ROUND(L232,2)*ROUND(G232,3),2)</f>
      </c>
      <c s="36" t="s">
        <v>55</v>
      </c>
      <c>
        <f>(M232*21)/100</f>
      </c>
      <c t="s">
        <v>27</v>
      </c>
    </row>
    <row r="233" spans="1:5" ht="12.75">
      <c r="A233" s="35" t="s">
        <v>56</v>
      </c>
      <c r="E233" s="39" t="s">
        <v>1452</v>
      </c>
    </row>
    <row r="234" spans="1:5" ht="12.75">
      <c r="A234" s="35" t="s">
        <v>57</v>
      </c>
      <c r="E234" s="40" t="s">
        <v>5</v>
      </c>
    </row>
    <row r="235" spans="1:5" ht="12.75">
      <c r="A235" t="s">
        <v>59</v>
      </c>
      <c r="E235" s="39" t="s">
        <v>5</v>
      </c>
    </row>
    <row r="236" spans="1:16" ht="12.75">
      <c r="A236" t="s">
        <v>49</v>
      </c>
      <c s="34" t="s">
        <v>274</v>
      </c>
      <c s="34" t="s">
        <v>1453</v>
      </c>
      <c s="35" t="s">
        <v>5</v>
      </c>
      <c s="6" t="s">
        <v>1454</v>
      </c>
      <c s="36" t="s">
        <v>443</v>
      </c>
      <c s="37">
        <v>8</v>
      </c>
      <c s="36">
        <v>0.001</v>
      </c>
      <c s="36">
        <f>ROUND(G236*H236,6)</f>
      </c>
      <c r="L236" s="38">
        <v>0</v>
      </c>
      <c s="32">
        <f>ROUND(ROUND(L236,2)*ROUND(G236,3),2)</f>
      </c>
      <c s="36" t="s">
        <v>55</v>
      </c>
      <c>
        <f>(M236*21)/100</f>
      </c>
      <c t="s">
        <v>27</v>
      </c>
    </row>
    <row r="237" spans="1:5" ht="12.75">
      <c r="A237" s="35" t="s">
        <v>56</v>
      </c>
      <c r="E237" s="39" t="s">
        <v>1454</v>
      </c>
    </row>
    <row r="238" spans="1:5" ht="12.75">
      <c r="A238" s="35" t="s">
        <v>57</v>
      </c>
      <c r="E238" s="40" t="s">
        <v>5</v>
      </c>
    </row>
    <row r="239" spans="1:5" ht="12.75">
      <c r="A239" t="s">
        <v>59</v>
      </c>
      <c r="E239" s="39" t="s">
        <v>5</v>
      </c>
    </row>
    <row r="240" spans="1:16" ht="12.75">
      <c r="A240" t="s">
        <v>49</v>
      </c>
      <c s="34" t="s">
        <v>277</v>
      </c>
      <c s="34" t="s">
        <v>1455</v>
      </c>
      <c s="35" t="s">
        <v>5</v>
      </c>
      <c s="6" t="s">
        <v>1456</v>
      </c>
      <c s="36" t="s">
        <v>443</v>
      </c>
      <c s="37">
        <v>1</v>
      </c>
      <c s="36">
        <v>0.001</v>
      </c>
      <c s="36">
        <f>ROUND(G240*H240,6)</f>
      </c>
      <c r="L240" s="38">
        <v>0</v>
      </c>
      <c s="32">
        <f>ROUND(ROUND(L240,2)*ROUND(G240,3),2)</f>
      </c>
      <c s="36" t="s">
        <v>55</v>
      </c>
      <c>
        <f>(M240*21)/100</f>
      </c>
      <c t="s">
        <v>27</v>
      </c>
    </row>
    <row r="241" spans="1:5" ht="12.75">
      <c r="A241" s="35" t="s">
        <v>56</v>
      </c>
      <c r="E241" s="39" t="s">
        <v>1456</v>
      </c>
    </row>
    <row r="242" spans="1:5" ht="12.75">
      <c r="A242" s="35" t="s">
        <v>57</v>
      </c>
      <c r="E242" s="40" t="s">
        <v>5</v>
      </c>
    </row>
    <row r="243" spans="1:5" ht="12.75">
      <c r="A243" t="s">
        <v>59</v>
      </c>
      <c r="E243" s="39" t="s">
        <v>5</v>
      </c>
    </row>
    <row r="244" spans="1:16" ht="12.75">
      <c r="A244" t="s">
        <v>49</v>
      </c>
      <c s="34" t="s">
        <v>280</v>
      </c>
      <c s="34" t="s">
        <v>1457</v>
      </c>
      <c s="35" t="s">
        <v>5</v>
      </c>
      <c s="6" t="s">
        <v>1458</v>
      </c>
      <c s="36" t="s">
        <v>182</v>
      </c>
      <c s="37">
        <v>10</v>
      </c>
      <c s="36">
        <v>0.001</v>
      </c>
      <c s="36">
        <f>ROUND(G244*H244,6)</f>
      </c>
      <c r="L244" s="38">
        <v>0</v>
      </c>
      <c s="32">
        <f>ROUND(ROUND(L244,2)*ROUND(G244,3),2)</f>
      </c>
      <c s="36" t="s">
        <v>55</v>
      </c>
      <c>
        <f>(M244*21)/100</f>
      </c>
      <c t="s">
        <v>27</v>
      </c>
    </row>
    <row r="245" spans="1:5" ht="12.75">
      <c r="A245" s="35" t="s">
        <v>56</v>
      </c>
      <c r="E245" s="39" t="s">
        <v>1458</v>
      </c>
    </row>
    <row r="246" spans="1:5" ht="12.75">
      <c r="A246" s="35" t="s">
        <v>57</v>
      </c>
      <c r="E246" s="40" t="s">
        <v>5</v>
      </c>
    </row>
    <row r="247" spans="1:5" ht="12.75">
      <c r="A247" t="s">
        <v>59</v>
      </c>
      <c r="E247" s="39" t="s">
        <v>5</v>
      </c>
    </row>
    <row r="248" spans="1:16" ht="12.75">
      <c r="A248" t="s">
        <v>49</v>
      </c>
      <c s="34" t="s">
        <v>283</v>
      </c>
      <c s="34" t="s">
        <v>1459</v>
      </c>
      <c s="35" t="s">
        <v>5</v>
      </c>
      <c s="6" t="s">
        <v>1460</v>
      </c>
      <c s="36" t="s">
        <v>443</v>
      </c>
      <c s="37">
        <v>1</v>
      </c>
      <c s="36">
        <v>0.001</v>
      </c>
      <c s="36">
        <f>ROUND(G248*H248,6)</f>
      </c>
      <c r="L248" s="38">
        <v>0</v>
      </c>
      <c s="32">
        <f>ROUND(ROUND(L248,2)*ROUND(G248,3),2)</f>
      </c>
      <c s="36" t="s">
        <v>55</v>
      </c>
      <c>
        <f>(M248*21)/100</f>
      </c>
      <c t="s">
        <v>27</v>
      </c>
    </row>
    <row r="249" spans="1:5" ht="12.75">
      <c r="A249" s="35" t="s">
        <v>56</v>
      </c>
      <c r="E249" s="39" t="s">
        <v>1460</v>
      </c>
    </row>
    <row r="250" spans="1:5" ht="12.75">
      <c r="A250" s="35" t="s">
        <v>57</v>
      </c>
      <c r="E250" s="40" t="s">
        <v>5</v>
      </c>
    </row>
    <row r="251" spans="1:5" ht="12.75">
      <c r="A251" t="s">
        <v>59</v>
      </c>
      <c r="E251" s="39" t="s">
        <v>5</v>
      </c>
    </row>
    <row r="252" spans="1:16" ht="12.75">
      <c r="A252" t="s">
        <v>49</v>
      </c>
      <c s="34" t="s">
        <v>287</v>
      </c>
      <c s="34" t="s">
        <v>1461</v>
      </c>
      <c s="35" t="s">
        <v>5</v>
      </c>
      <c s="6" t="s">
        <v>1462</v>
      </c>
      <c s="36" t="s">
        <v>443</v>
      </c>
      <c s="37">
        <v>1</v>
      </c>
      <c s="36">
        <v>0.001</v>
      </c>
      <c s="36">
        <f>ROUND(G252*H252,6)</f>
      </c>
      <c r="L252" s="38">
        <v>0</v>
      </c>
      <c s="32">
        <f>ROUND(ROUND(L252,2)*ROUND(G252,3),2)</f>
      </c>
      <c s="36" t="s">
        <v>55</v>
      </c>
      <c>
        <f>(M252*21)/100</f>
      </c>
      <c t="s">
        <v>27</v>
      </c>
    </row>
    <row r="253" spans="1:5" ht="12.75">
      <c r="A253" s="35" t="s">
        <v>56</v>
      </c>
      <c r="E253" s="39" t="s">
        <v>1462</v>
      </c>
    </row>
    <row r="254" spans="1:5" ht="12.75">
      <c r="A254" s="35" t="s">
        <v>57</v>
      </c>
      <c r="E254" s="40" t="s">
        <v>5</v>
      </c>
    </row>
    <row r="255" spans="1:5" ht="12.75">
      <c r="A255" t="s">
        <v>59</v>
      </c>
      <c r="E255" s="39" t="s">
        <v>5</v>
      </c>
    </row>
    <row r="256" spans="1:16" ht="25.5">
      <c r="A256" t="s">
        <v>49</v>
      </c>
      <c s="34" t="s">
        <v>290</v>
      </c>
      <c s="34" t="s">
        <v>1463</v>
      </c>
      <c s="35" t="s">
        <v>5</v>
      </c>
      <c s="6" t="s">
        <v>1464</v>
      </c>
      <c s="36" t="s">
        <v>443</v>
      </c>
      <c s="37">
        <v>1</v>
      </c>
      <c s="36">
        <v>0.001</v>
      </c>
      <c s="36">
        <f>ROUND(G256*H256,6)</f>
      </c>
      <c r="L256" s="38">
        <v>0</v>
      </c>
      <c s="32">
        <f>ROUND(ROUND(L256,2)*ROUND(G256,3),2)</f>
      </c>
      <c s="36" t="s">
        <v>55</v>
      </c>
      <c>
        <f>(M256*21)/100</f>
      </c>
      <c t="s">
        <v>27</v>
      </c>
    </row>
    <row r="257" spans="1:5" ht="25.5">
      <c r="A257" s="35" t="s">
        <v>56</v>
      </c>
      <c r="E257" s="39" t="s">
        <v>1464</v>
      </c>
    </row>
    <row r="258" spans="1:5" ht="12.75">
      <c r="A258" s="35" t="s">
        <v>57</v>
      </c>
      <c r="E258" s="40" t="s">
        <v>5</v>
      </c>
    </row>
    <row r="259" spans="1:5" ht="12.75">
      <c r="A259" t="s">
        <v>59</v>
      </c>
      <c r="E259" s="39" t="s">
        <v>5</v>
      </c>
    </row>
    <row r="260" spans="1:16" ht="12.75">
      <c r="A260" t="s">
        <v>49</v>
      </c>
      <c s="34" t="s">
        <v>293</v>
      </c>
      <c s="34" t="s">
        <v>1465</v>
      </c>
      <c s="35" t="s">
        <v>5</v>
      </c>
      <c s="6" t="s">
        <v>1466</v>
      </c>
      <c s="36" t="s">
        <v>132</v>
      </c>
      <c s="37">
        <v>16</v>
      </c>
      <c s="36">
        <v>0</v>
      </c>
      <c s="36">
        <f>ROUND(G260*H260,6)</f>
      </c>
      <c r="L260" s="38">
        <v>0</v>
      </c>
      <c s="32">
        <f>ROUND(ROUND(L260,2)*ROUND(G260,3),2)</f>
      </c>
      <c s="36" t="s">
        <v>133</v>
      </c>
      <c>
        <f>(M260*21)/100</f>
      </c>
      <c t="s">
        <v>27</v>
      </c>
    </row>
    <row r="261" spans="1:5" ht="12.75">
      <c r="A261" s="35" t="s">
        <v>56</v>
      </c>
      <c r="E261" s="39" t="s">
        <v>1466</v>
      </c>
    </row>
    <row r="262" spans="1:5" ht="12.75">
      <c r="A262" s="35" t="s">
        <v>57</v>
      </c>
      <c r="E262" s="40" t="s">
        <v>5</v>
      </c>
    </row>
    <row r="263" spans="1:5" ht="12.75">
      <c r="A263" t="s">
        <v>59</v>
      </c>
      <c r="E263" s="39" t="s">
        <v>5</v>
      </c>
    </row>
    <row r="264" spans="1:16" ht="12.75">
      <c r="A264" t="s">
        <v>49</v>
      </c>
      <c s="34" t="s">
        <v>296</v>
      </c>
      <c s="34" t="s">
        <v>1467</v>
      </c>
      <c s="35" t="s">
        <v>5</v>
      </c>
      <c s="6" t="s">
        <v>1468</v>
      </c>
      <c s="36" t="s">
        <v>132</v>
      </c>
      <c s="37">
        <v>16</v>
      </c>
      <c s="36">
        <v>0.00024</v>
      </c>
      <c s="36">
        <f>ROUND(G264*H264,6)</f>
      </c>
      <c r="L264" s="38">
        <v>0</v>
      </c>
      <c s="32">
        <f>ROUND(ROUND(L264,2)*ROUND(G264,3),2)</f>
      </c>
      <c s="36" t="s">
        <v>133</v>
      </c>
      <c>
        <f>(M264*21)/100</f>
      </c>
      <c t="s">
        <v>27</v>
      </c>
    </row>
    <row r="265" spans="1:5" ht="12.75">
      <c r="A265" s="35" t="s">
        <v>56</v>
      </c>
      <c r="E265" s="39" t="s">
        <v>1468</v>
      </c>
    </row>
    <row r="266" spans="1:5" ht="12.75">
      <c r="A266" s="35" t="s">
        <v>57</v>
      </c>
      <c r="E266" s="40" t="s">
        <v>5</v>
      </c>
    </row>
    <row r="267" spans="1:5" ht="12.75">
      <c r="A267" t="s">
        <v>59</v>
      </c>
      <c r="E267" s="39" t="s">
        <v>5</v>
      </c>
    </row>
    <row r="268" spans="1:16" ht="12.75">
      <c r="A268" t="s">
        <v>49</v>
      </c>
      <c s="34" t="s">
        <v>299</v>
      </c>
      <c s="34" t="s">
        <v>1465</v>
      </c>
      <c s="35" t="s">
        <v>50</v>
      </c>
      <c s="6" t="s">
        <v>1466</v>
      </c>
      <c s="36" t="s">
        <v>132</v>
      </c>
      <c s="37">
        <v>1</v>
      </c>
      <c s="36">
        <v>0</v>
      </c>
      <c s="36">
        <f>ROUND(G268*H268,6)</f>
      </c>
      <c r="L268" s="38">
        <v>0</v>
      </c>
      <c s="32">
        <f>ROUND(ROUND(L268,2)*ROUND(G268,3),2)</f>
      </c>
      <c s="36" t="s">
        <v>133</v>
      </c>
      <c>
        <f>(M268*21)/100</f>
      </c>
      <c t="s">
        <v>27</v>
      </c>
    </row>
    <row r="269" spans="1:5" ht="12.75">
      <c r="A269" s="35" t="s">
        <v>56</v>
      </c>
      <c r="E269" s="39" t="s">
        <v>1466</v>
      </c>
    </row>
    <row r="270" spans="1:5" ht="12.75">
      <c r="A270" s="35" t="s">
        <v>57</v>
      </c>
      <c r="E270" s="40" t="s">
        <v>5</v>
      </c>
    </row>
    <row r="271" spans="1:5" ht="12.75">
      <c r="A271" t="s">
        <v>59</v>
      </c>
      <c r="E271" s="39" t="s">
        <v>5</v>
      </c>
    </row>
    <row r="272" spans="1:16" ht="12.75">
      <c r="A272" t="s">
        <v>49</v>
      </c>
      <c s="34" t="s">
        <v>302</v>
      </c>
      <c s="34" t="s">
        <v>1469</v>
      </c>
      <c s="35" t="s">
        <v>5</v>
      </c>
      <c s="6" t="s">
        <v>1470</v>
      </c>
      <c s="36" t="s">
        <v>132</v>
      </c>
      <c s="37">
        <v>1</v>
      </c>
      <c s="36">
        <v>0</v>
      </c>
      <c s="36">
        <f>ROUND(G272*H272,6)</f>
      </c>
      <c r="L272" s="38">
        <v>0</v>
      </c>
      <c s="32">
        <f>ROUND(ROUND(L272,2)*ROUND(G272,3),2)</f>
      </c>
      <c s="36" t="s">
        <v>133</v>
      </c>
      <c>
        <f>(M272*21)/100</f>
      </c>
      <c t="s">
        <v>27</v>
      </c>
    </row>
    <row r="273" spans="1:5" ht="12.75">
      <c r="A273" s="35" t="s">
        <v>56</v>
      </c>
      <c r="E273" s="39" t="s">
        <v>1470</v>
      </c>
    </row>
    <row r="274" spans="1:5" ht="12.75">
      <c r="A274" s="35" t="s">
        <v>57</v>
      </c>
      <c r="E274" s="40" t="s">
        <v>5</v>
      </c>
    </row>
    <row r="275" spans="1:5" ht="12.75">
      <c r="A275" t="s">
        <v>59</v>
      </c>
      <c r="E275" s="39" t="s">
        <v>5</v>
      </c>
    </row>
    <row r="276" spans="1:16" ht="12.75">
      <c r="A276" t="s">
        <v>49</v>
      </c>
      <c s="34" t="s">
        <v>305</v>
      </c>
      <c s="34" t="s">
        <v>1471</v>
      </c>
      <c s="35" t="s">
        <v>5</v>
      </c>
      <c s="6" t="s">
        <v>1337</v>
      </c>
      <c s="36" t="s">
        <v>443</v>
      </c>
      <c s="37">
        <v>1</v>
      </c>
      <c s="36">
        <v>0</v>
      </c>
      <c s="36">
        <f>ROUND(G276*H276,6)</f>
      </c>
      <c r="L276" s="38">
        <v>0</v>
      </c>
      <c s="32">
        <f>ROUND(ROUND(L276,2)*ROUND(G276,3),2)</f>
      </c>
      <c s="36" t="s">
        <v>55</v>
      </c>
      <c>
        <f>(M276*21)/100</f>
      </c>
      <c t="s">
        <v>27</v>
      </c>
    </row>
    <row r="277" spans="1:5" ht="12.75">
      <c r="A277" s="35" t="s">
        <v>56</v>
      </c>
      <c r="E277" s="39" t="s">
        <v>1337</v>
      </c>
    </row>
    <row r="278" spans="1:5" ht="12.75">
      <c r="A278" s="35" t="s">
        <v>57</v>
      </c>
      <c r="E278" s="40" t="s">
        <v>5</v>
      </c>
    </row>
    <row r="279" spans="1:5" ht="12.75">
      <c r="A279" t="s">
        <v>59</v>
      </c>
      <c r="E279" s="39" t="s">
        <v>5</v>
      </c>
    </row>
    <row r="280" spans="1:16" ht="12.75">
      <c r="A280" t="s">
        <v>49</v>
      </c>
      <c s="34" t="s">
        <v>307</v>
      </c>
      <c s="34" t="s">
        <v>1472</v>
      </c>
      <c s="35" t="s">
        <v>5</v>
      </c>
      <c s="6" t="s">
        <v>1473</v>
      </c>
      <c s="36" t="s">
        <v>443</v>
      </c>
      <c s="37">
        <v>1</v>
      </c>
      <c s="36">
        <v>0</v>
      </c>
      <c s="36">
        <f>ROUND(G280*H280,6)</f>
      </c>
      <c r="L280" s="38">
        <v>0</v>
      </c>
      <c s="32">
        <f>ROUND(ROUND(L280,2)*ROUND(G280,3),2)</f>
      </c>
      <c s="36" t="s">
        <v>55</v>
      </c>
      <c>
        <f>(M280*21)/100</f>
      </c>
      <c t="s">
        <v>27</v>
      </c>
    </row>
    <row r="281" spans="1:5" ht="12.75">
      <c r="A281" s="35" t="s">
        <v>56</v>
      </c>
      <c r="E281" s="39" t="s">
        <v>1473</v>
      </c>
    </row>
    <row r="282" spans="1:5" ht="12.75">
      <c r="A282" s="35" t="s">
        <v>57</v>
      </c>
      <c r="E282" s="40" t="s">
        <v>5</v>
      </c>
    </row>
    <row r="283" spans="1:5" ht="12.75">
      <c r="A283" t="s">
        <v>59</v>
      </c>
      <c r="E283" s="39" t="s">
        <v>5</v>
      </c>
    </row>
    <row r="284" spans="1:16" ht="12.75">
      <c r="A284" t="s">
        <v>49</v>
      </c>
      <c s="34" t="s">
        <v>309</v>
      </c>
      <c s="34" t="s">
        <v>1474</v>
      </c>
      <c s="35" t="s">
        <v>5</v>
      </c>
      <c s="6" t="s">
        <v>1475</v>
      </c>
      <c s="36" t="s">
        <v>443</v>
      </c>
      <c s="37">
        <v>1</v>
      </c>
      <c s="36">
        <v>0</v>
      </c>
      <c s="36">
        <f>ROUND(G284*H284,6)</f>
      </c>
      <c r="L284" s="38">
        <v>0</v>
      </c>
      <c s="32">
        <f>ROUND(ROUND(L284,2)*ROUND(G284,3),2)</f>
      </c>
      <c s="36" t="s">
        <v>55</v>
      </c>
      <c>
        <f>(M284*21)/100</f>
      </c>
      <c t="s">
        <v>27</v>
      </c>
    </row>
    <row r="285" spans="1:5" ht="12.75">
      <c r="A285" s="35" t="s">
        <v>56</v>
      </c>
      <c r="E285" s="39" t="s">
        <v>1475</v>
      </c>
    </row>
    <row r="286" spans="1:5" ht="12.75">
      <c r="A286" s="35" t="s">
        <v>57</v>
      </c>
      <c r="E286" s="40" t="s">
        <v>5</v>
      </c>
    </row>
    <row r="287" spans="1:5" ht="12.75">
      <c r="A287" t="s">
        <v>59</v>
      </c>
      <c r="E287" s="39" t="s">
        <v>5</v>
      </c>
    </row>
    <row r="288" spans="1:16" ht="25.5">
      <c r="A288" t="s">
        <v>49</v>
      </c>
      <c s="34" t="s">
        <v>311</v>
      </c>
      <c s="34" t="s">
        <v>1476</v>
      </c>
      <c s="35" t="s">
        <v>5</v>
      </c>
      <c s="6" t="s">
        <v>1477</v>
      </c>
      <c s="36" t="s">
        <v>132</v>
      </c>
      <c s="37">
        <v>1</v>
      </c>
      <c s="36">
        <v>0</v>
      </c>
      <c s="36">
        <f>ROUND(G288*H288,6)</f>
      </c>
      <c r="L288" s="38">
        <v>0</v>
      </c>
      <c s="32">
        <f>ROUND(ROUND(L288,2)*ROUND(G288,3),2)</f>
      </c>
      <c s="36" t="s">
        <v>133</v>
      </c>
      <c>
        <f>(M288*21)/100</f>
      </c>
      <c t="s">
        <v>27</v>
      </c>
    </row>
    <row r="289" spans="1:5" ht="25.5">
      <c r="A289" s="35" t="s">
        <v>56</v>
      </c>
      <c r="E289" s="39" t="s">
        <v>1477</v>
      </c>
    </row>
    <row r="290" spans="1:5" ht="12.75">
      <c r="A290" s="35" t="s">
        <v>57</v>
      </c>
      <c r="E290" s="40" t="s">
        <v>5</v>
      </c>
    </row>
    <row r="291" spans="1:5" ht="12.75">
      <c r="A291" t="s">
        <v>59</v>
      </c>
      <c r="E291" s="39" t="s">
        <v>5</v>
      </c>
    </row>
    <row r="292" spans="1:16" ht="25.5">
      <c r="A292" t="s">
        <v>49</v>
      </c>
      <c s="34" t="s">
        <v>313</v>
      </c>
      <c s="34" t="s">
        <v>1478</v>
      </c>
      <c s="35" t="s">
        <v>5</v>
      </c>
      <c s="6" t="s">
        <v>1479</v>
      </c>
      <c s="36" t="s">
        <v>132</v>
      </c>
      <c s="37">
        <v>1</v>
      </c>
      <c s="36">
        <v>0</v>
      </c>
      <c s="36">
        <f>ROUND(G292*H292,6)</f>
      </c>
      <c r="L292" s="38">
        <v>0</v>
      </c>
      <c s="32">
        <f>ROUND(ROUND(L292,2)*ROUND(G292,3),2)</f>
      </c>
      <c s="36" t="s">
        <v>133</v>
      </c>
      <c>
        <f>(M292*21)/100</f>
      </c>
      <c t="s">
        <v>27</v>
      </c>
    </row>
    <row r="293" spans="1:5" ht="25.5">
      <c r="A293" s="35" t="s">
        <v>56</v>
      </c>
      <c r="E293" s="39" t="s">
        <v>1479</v>
      </c>
    </row>
    <row r="294" spans="1:5" ht="12.75">
      <c r="A294" s="35" t="s">
        <v>57</v>
      </c>
      <c r="E294" s="40" t="s">
        <v>5</v>
      </c>
    </row>
    <row r="295" spans="1:5" ht="12.75">
      <c r="A295" t="s">
        <v>59</v>
      </c>
      <c r="E295" s="39" t="s">
        <v>5</v>
      </c>
    </row>
    <row r="296" spans="1:16" ht="25.5">
      <c r="A296" t="s">
        <v>49</v>
      </c>
      <c s="34" t="s">
        <v>315</v>
      </c>
      <c s="34" t="s">
        <v>1480</v>
      </c>
      <c s="35" t="s">
        <v>5</v>
      </c>
      <c s="6" t="s">
        <v>1481</v>
      </c>
      <c s="36" t="s">
        <v>182</v>
      </c>
      <c s="37">
        <v>12</v>
      </c>
      <c s="36">
        <v>0</v>
      </c>
      <c s="36">
        <f>ROUND(G296*H296,6)</f>
      </c>
      <c r="L296" s="38">
        <v>0</v>
      </c>
      <c s="32">
        <f>ROUND(ROUND(L296,2)*ROUND(G296,3),2)</f>
      </c>
      <c s="36" t="s">
        <v>133</v>
      </c>
      <c>
        <f>(M296*21)/100</f>
      </c>
      <c t="s">
        <v>27</v>
      </c>
    </row>
    <row r="297" spans="1:5" ht="25.5">
      <c r="A297" s="35" t="s">
        <v>56</v>
      </c>
      <c r="E297" s="39" t="s">
        <v>1481</v>
      </c>
    </row>
    <row r="298" spans="1:5" ht="12.75">
      <c r="A298" s="35" t="s">
        <v>57</v>
      </c>
      <c r="E298" s="40" t="s">
        <v>5</v>
      </c>
    </row>
    <row r="299" spans="1:5" ht="12.75">
      <c r="A299" t="s">
        <v>59</v>
      </c>
      <c r="E299" s="39" t="s">
        <v>5</v>
      </c>
    </row>
    <row r="300" spans="1:16" ht="25.5">
      <c r="A300" t="s">
        <v>49</v>
      </c>
      <c s="34" t="s">
        <v>317</v>
      </c>
      <c s="34" t="s">
        <v>1482</v>
      </c>
      <c s="35" t="s">
        <v>5</v>
      </c>
      <c s="6" t="s">
        <v>1483</v>
      </c>
      <c s="36" t="s">
        <v>182</v>
      </c>
      <c s="37">
        <v>12</v>
      </c>
      <c s="36">
        <v>0</v>
      </c>
      <c s="36">
        <f>ROUND(G300*H300,6)</f>
      </c>
      <c r="L300" s="38">
        <v>0</v>
      </c>
      <c s="32">
        <f>ROUND(ROUND(L300,2)*ROUND(G300,3),2)</f>
      </c>
      <c s="36" t="s">
        <v>133</v>
      </c>
      <c>
        <f>(M300*21)/100</f>
      </c>
      <c t="s">
        <v>27</v>
      </c>
    </row>
    <row r="301" spans="1:5" ht="25.5">
      <c r="A301" s="35" t="s">
        <v>56</v>
      </c>
      <c r="E301" s="39" t="s">
        <v>1483</v>
      </c>
    </row>
    <row r="302" spans="1:5" ht="12.75">
      <c r="A302" s="35" t="s">
        <v>57</v>
      </c>
      <c r="E302" s="40" t="s">
        <v>5</v>
      </c>
    </row>
    <row r="303" spans="1:5" ht="12.75">
      <c r="A303" t="s">
        <v>59</v>
      </c>
      <c r="E303" s="39" t="s">
        <v>5</v>
      </c>
    </row>
    <row r="304" spans="1:13" ht="12.75">
      <c r="A304" t="s">
        <v>46</v>
      </c>
      <c r="C304" s="31" t="s">
        <v>47</v>
      </c>
      <c r="E304" s="33" t="s">
        <v>48</v>
      </c>
      <c r="J304" s="32">
        <f>0</f>
      </c>
      <c s="32">
        <f>0</f>
      </c>
      <c s="32">
        <f>0+L305+L309</f>
      </c>
      <c s="32">
        <f>0+M305+M309</f>
      </c>
    </row>
    <row r="305" spans="1:16" ht="12.75">
      <c r="A305" t="s">
        <v>49</v>
      </c>
      <c s="34" t="s">
        <v>50</v>
      </c>
      <c s="34" t="s">
        <v>1030</v>
      </c>
      <c s="35" t="s">
        <v>5</v>
      </c>
      <c s="6" t="s">
        <v>1031</v>
      </c>
      <c s="36" t="s">
        <v>54</v>
      </c>
      <c s="37">
        <v>0.887</v>
      </c>
      <c s="36">
        <v>0</v>
      </c>
      <c s="36">
        <f>ROUND(G305*H305,6)</f>
      </c>
      <c r="L305" s="38">
        <v>0</v>
      </c>
      <c s="32">
        <f>ROUND(ROUND(L305,2)*ROUND(G305,3),2)</f>
      </c>
      <c s="36" t="s">
        <v>133</v>
      </c>
      <c>
        <f>(M305*21)/100</f>
      </c>
      <c t="s">
        <v>27</v>
      </c>
    </row>
    <row r="306" spans="1:5" ht="12.75">
      <c r="A306" s="35" t="s">
        <v>56</v>
      </c>
      <c r="E306" s="39" t="s">
        <v>1031</v>
      </c>
    </row>
    <row r="307" spans="1:5" ht="12.75">
      <c r="A307" s="35" t="s">
        <v>57</v>
      </c>
      <c r="E307" s="40" t="s">
        <v>5</v>
      </c>
    </row>
    <row r="308" spans="1:5" ht="12.75">
      <c r="A308" t="s">
        <v>59</v>
      </c>
      <c r="E308" s="39" t="s">
        <v>5</v>
      </c>
    </row>
    <row r="309" spans="1:16" ht="25.5">
      <c r="A309" t="s">
        <v>49</v>
      </c>
      <c s="34" t="s">
        <v>27</v>
      </c>
      <c s="34" t="s">
        <v>1484</v>
      </c>
      <c s="35" t="s">
        <v>5</v>
      </c>
      <c s="6" t="s">
        <v>1485</v>
      </c>
      <c s="36" t="s">
        <v>54</v>
      </c>
      <c s="37">
        <v>0.887</v>
      </c>
      <c s="36">
        <v>0</v>
      </c>
      <c s="36">
        <f>ROUND(G309*H309,6)</f>
      </c>
      <c r="L309" s="38">
        <v>0</v>
      </c>
      <c s="32">
        <f>ROUND(ROUND(L309,2)*ROUND(G309,3),2)</f>
      </c>
      <c s="36" t="s">
        <v>133</v>
      </c>
      <c>
        <f>(M309*21)/100</f>
      </c>
      <c t="s">
        <v>27</v>
      </c>
    </row>
    <row r="310" spans="1:5" ht="25.5">
      <c r="A310" s="35" t="s">
        <v>56</v>
      </c>
      <c r="E310" s="39" t="s">
        <v>1485</v>
      </c>
    </row>
    <row r="311" spans="1:5" ht="12.75">
      <c r="A311" s="35" t="s">
        <v>57</v>
      </c>
      <c r="E311" s="40" t="s">
        <v>5</v>
      </c>
    </row>
    <row r="312" spans="1:5" ht="12.75">
      <c r="A312" t="s">
        <v>59</v>
      </c>
      <c r="E312" s="39" t="s">
        <v>5</v>
      </c>
    </row>
    <row r="313" spans="1:13" ht="12.75">
      <c r="A313" t="s">
        <v>46</v>
      </c>
      <c r="C313" s="31" t="s">
        <v>1486</v>
      </c>
      <c r="E313" s="33" t="s">
        <v>1487</v>
      </c>
      <c r="J313" s="32">
        <f>0</f>
      </c>
      <c s="32">
        <f>0</f>
      </c>
      <c s="32">
        <f>0+L314</f>
      </c>
      <c s="32">
        <f>0+M314</f>
      </c>
    </row>
    <row r="314" spans="1:16" ht="12.75">
      <c r="A314" t="s">
        <v>49</v>
      </c>
      <c s="34" t="s">
        <v>337</v>
      </c>
      <c s="34" t="s">
        <v>1488</v>
      </c>
      <c s="35" t="s">
        <v>5</v>
      </c>
      <c s="6" t="s">
        <v>1489</v>
      </c>
      <c s="36" t="s">
        <v>106</v>
      </c>
      <c s="37">
        <v>1</v>
      </c>
      <c s="36">
        <v>0</v>
      </c>
      <c s="36">
        <f>ROUND(G314*H314,6)</f>
      </c>
      <c r="L314" s="38">
        <v>0</v>
      </c>
      <c s="32">
        <f>ROUND(ROUND(L314,2)*ROUND(G314,3),2)</f>
      </c>
      <c s="36" t="s">
        <v>133</v>
      </c>
      <c>
        <f>(M314*21)/100</f>
      </c>
      <c t="s">
        <v>27</v>
      </c>
    </row>
    <row r="315" spans="1:5" ht="12.75">
      <c r="A315" s="35" t="s">
        <v>56</v>
      </c>
      <c r="E315" s="39" t="s">
        <v>1489</v>
      </c>
    </row>
    <row r="316" spans="1:5" ht="12.75">
      <c r="A316" s="35" t="s">
        <v>57</v>
      </c>
      <c r="E316" s="40" t="s">
        <v>5</v>
      </c>
    </row>
    <row r="317" spans="1:5" ht="12.75">
      <c r="A317" t="s">
        <v>59</v>
      </c>
      <c r="E317" s="39" t="s">
        <v>5</v>
      </c>
    </row>
    <row r="318" spans="1:13" ht="12.75">
      <c r="A318" t="s">
        <v>46</v>
      </c>
      <c r="C318" s="31" t="s">
        <v>1490</v>
      </c>
      <c r="E318" s="33" t="s">
        <v>1491</v>
      </c>
      <c r="J318" s="32">
        <f>0</f>
      </c>
      <c s="32">
        <f>0</f>
      </c>
      <c s="32">
        <f>0+L319+L323+L327+L331+L335+L339+L343+L347</f>
      </c>
      <c s="32">
        <f>0+M319+M323+M327+M331+M335+M339+M343+M347</f>
      </c>
    </row>
    <row r="319" spans="1:16" ht="25.5">
      <c r="A319" t="s">
        <v>49</v>
      </c>
      <c s="34" t="s">
        <v>339</v>
      </c>
      <c s="34" t="s">
        <v>1492</v>
      </c>
      <c s="35" t="s">
        <v>5</v>
      </c>
      <c s="6" t="s">
        <v>1493</v>
      </c>
      <c s="36" t="s">
        <v>132</v>
      </c>
      <c s="37">
        <v>1</v>
      </c>
      <c s="36">
        <v>0</v>
      </c>
      <c s="36">
        <f>ROUND(G319*H319,6)</f>
      </c>
      <c r="L319" s="38">
        <v>0</v>
      </c>
      <c s="32">
        <f>ROUND(ROUND(L319,2)*ROUND(G319,3),2)</f>
      </c>
      <c s="36" t="s">
        <v>55</v>
      </c>
      <c>
        <f>(M319*21)/100</f>
      </c>
      <c t="s">
        <v>27</v>
      </c>
    </row>
    <row r="320" spans="1:5" ht="25.5">
      <c r="A320" s="35" t="s">
        <v>56</v>
      </c>
      <c r="E320" s="39" t="s">
        <v>1493</v>
      </c>
    </row>
    <row r="321" spans="1:5" ht="12.75">
      <c r="A321" s="35" t="s">
        <v>57</v>
      </c>
      <c r="E321" s="40" t="s">
        <v>5</v>
      </c>
    </row>
    <row r="322" spans="1:5" ht="12.75">
      <c r="A322" t="s">
        <v>59</v>
      </c>
      <c r="E322" s="39" t="s">
        <v>5</v>
      </c>
    </row>
    <row r="323" spans="1:16" ht="12.75">
      <c r="A323" t="s">
        <v>49</v>
      </c>
      <c s="34" t="s">
        <v>341</v>
      </c>
      <c s="34" t="s">
        <v>1494</v>
      </c>
      <c s="35" t="s">
        <v>5</v>
      </c>
      <c s="6" t="s">
        <v>1495</v>
      </c>
      <c s="36" t="s">
        <v>132</v>
      </c>
      <c s="37">
        <v>1</v>
      </c>
      <c s="36">
        <v>0</v>
      </c>
      <c s="36">
        <f>ROUND(G323*H323,6)</f>
      </c>
      <c r="L323" s="38">
        <v>0</v>
      </c>
      <c s="32">
        <f>ROUND(ROUND(L323,2)*ROUND(G323,3),2)</f>
      </c>
      <c s="36" t="s">
        <v>55</v>
      </c>
      <c>
        <f>(M323*21)/100</f>
      </c>
      <c t="s">
        <v>27</v>
      </c>
    </row>
    <row r="324" spans="1:5" ht="12.75">
      <c r="A324" s="35" t="s">
        <v>56</v>
      </c>
      <c r="E324" s="39" t="s">
        <v>1495</v>
      </c>
    </row>
    <row r="325" spans="1:5" ht="12.75">
      <c r="A325" s="35" t="s">
        <v>57</v>
      </c>
      <c r="E325" s="40" t="s">
        <v>5</v>
      </c>
    </row>
    <row r="326" spans="1:5" ht="12.75">
      <c r="A326" t="s">
        <v>59</v>
      </c>
      <c r="E326" s="39" t="s">
        <v>5</v>
      </c>
    </row>
    <row r="327" spans="1:16" ht="12.75">
      <c r="A327" t="s">
        <v>49</v>
      </c>
      <c s="34" t="s">
        <v>343</v>
      </c>
      <c s="34" t="s">
        <v>1496</v>
      </c>
      <c s="35" t="s">
        <v>5</v>
      </c>
      <c s="6" t="s">
        <v>1497</v>
      </c>
      <c s="36" t="s">
        <v>132</v>
      </c>
      <c s="37">
        <v>1</v>
      </c>
      <c s="36">
        <v>0</v>
      </c>
      <c s="36">
        <f>ROUND(G327*H327,6)</f>
      </c>
      <c r="L327" s="38">
        <v>0</v>
      </c>
      <c s="32">
        <f>ROUND(ROUND(L327,2)*ROUND(G327,3),2)</f>
      </c>
      <c s="36" t="s">
        <v>55</v>
      </c>
      <c>
        <f>(M327*21)/100</f>
      </c>
      <c t="s">
        <v>27</v>
      </c>
    </row>
    <row r="328" spans="1:5" ht="12.75">
      <c r="A328" s="35" t="s">
        <v>56</v>
      </c>
      <c r="E328" s="39" t="s">
        <v>1497</v>
      </c>
    </row>
    <row r="329" spans="1:5" ht="12.75">
      <c r="A329" s="35" t="s">
        <v>57</v>
      </c>
      <c r="E329" s="40" t="s">
        <v>5</v>
      </c>
    </row>
    <row r="330" spans="1:5" ht="12.75">
      <c r="A330" t="s">
        <v>59</v>
      </c>
      <c r="E330" s="39" t="s">
        <v>5</v>
      </c>
    </row>
    <row r="331" spans="1:16" ht="12.75">
      <c r="A331" t="s">
        <v>49</v>
      </c>
      <c s="34" t="s">
        <v>345</v>
      </c>
      <c s="34" t="s">
        <v>1498</v>
      </c>
      <c s="35" t="s">
        <v>5</v>
      </c>
      <c s="6" t="s">
        <v>1499</v>
      </c>
      <c s="36" t="s">
        <v>132</v>
      </c>
      <c s="37">
        <v>1</v>
      </c>
      <c s="36">
        <v>0</v>
      </c>
      <c s="36">
        <f>ROUND(G331*H331,6)</f>
      </c>
      <c r="L331" s="38">
        <v>0</v>
      </c>
      <c s="32">
        <f>ROUND(ROUND(L331,2)*ROUND(G331,3),2)</f>
      </c>
      <c s="36" t="s">
        <v>55</v>
      </c>
      <c>
        <f>(M331*21)/100</f>
      </c>
      <c t="s">
        <v>27</v>
      </c>
    </row>
    <row r="332" spans="1:5" ht="12.75">
      <c r="A332" s="35" t="s">
        <v>56</v>
      </c>
      <c r="E332" s="39" t="s">
        <v>1499</v>
      </c>
    </row>
    <row r="333" spans="1:5" ht="12.75">
      <c r="A333" s="35" t="s">
        <v>57</v>
      </c>
      <c r="E333" s="40" t="s">
        <v>5</v>
      </c>
    </row>
    <row r="334" spans="1:5" ht="12.75">
      <c r="A334" t="s">
        <v>59</v>
      </c>
      <c r="E334" s="39" t="s">
        <v>5</v>
      </c>
    </row>
    <row r="335" spans="1:16" ht="25.5">
      <c r="A335" t="s">
        <v>49</v>
      </c>
      <c s="34" t="s">
        <v>1500</v>
      </c>
      <c s="34" t="s">
        <v>1501</v>
      </c>
      <c s="35" t="s">
        <v>5</v>
      </c>
      <c s="6" t="s">
        <v>1502</v>
      </c>
      <c s="36" t="s">
        <v>132</v>
      </c>
      <c s="37">
        <v>1</v>
      </c>
      <c s="36">
        <v>0</v>
      </c>
      <c s="36">
        <f>ROUND(G335*H335,6)</f>
      </c>
      <c r="L335" s="38">
        <v>0</v>
      </c>
      <c s="32">
        <f>ROUND(ROUND(L335,2)*ROUND(G335,3),2)</f>
      </c>
      <c s="36" t="s">
        <v>55</v>
      </c>
      <c>
        <f>(M335*21)/100</f>
      </c>
      <c t="s">
        <v>27</v>
      </c>
    </row>
    <row r="336" spans="1:5" ht="25.5">
      <c r="A336" s="35" t="s">
        <v>56</v>
      </c>
      <c r="E336" s="39" t="s">
        <v>1502</v>
      </c>
    </row>
    <row r="337" spans="1:5" ht="12.75">
      <c r="A337" s="35" t="s">
        <v>57</v>
      </c>
      <c r="E337" s="40" t="s">
        <v>5</v>
      </c>
    </row>
    <row r="338" spans="1:5" ht="12.75">
      <c r="A338" t="s">
        <v>59</v>
      </c>
      <c r="E338" s="39" t="s">
        <v>5</v>
      </c>
    </row>
    <row r="339" spans="1:16" ht="12.75">
      <c r="A339" t="s">
        <v>49</v>
      </c>
      <c s="34" t="s">
        <v>1503</v>
      </c>
      <c s="34" t="s">
        <v>1504</v>
      </c>
      <c s="35" t="s">
        <v>5</v>
      </c>
      <c s="6" t="s">
        <v>1505</v>
      </c>
      <c s="36" t="s">
        <v>491</v>
      </c>
      <c s="37">
        <v>10</v>
      </c>
      <c s="36">
        <v>0</v>
      </c>
      <c s="36">
        <f>ROUND(G339*H339,6)</f>
      </c>
      <c r="L339" s="38">
        <v>0</v>
      </c>
      <c s="32">
        <f>ROUND(ROUND(L339,2)*ROUND(G339,3),2)</f>
      </c>
      <c s="36" t="s">
        <v>55</v>
      </c>
      <c>
        <f>(M339*21)/100</f>
      </c>
      <c t="s">
        <v>27</v>
      </c>
    </row>
    <row r="340" spans="1:5" ht="12.75">
      <c r="A340" s="35" t="s">
        <v>56</v>
      </c>
      <c r="E340" s="39" t="s">
        <v>1505</v>
      </c>
    </row>
    <row r="341" spans="1:5" ht="12.75">
      <c r="A341" s="35" t="s">
        <v>57</v>
      </c>
      <c r="E341" s="40" t="s">
        <v>5</v>
      </c>
    </row>
    <row r="342" spans="1:5" ht="12.75">
      <c r="A342" t="s">
        <v>59</v>
      </c>
      <c r="E342" s="39" t="s">
        <v>5</v>
      </c>
    </row>
    <row r="343" spans="1:16" ht="12.75">
      <c r="A343" t="s">
        <v>49</v>
      </c>
      <c s="34" t="s">
        <v>1506</v>
      </c>
      <c s="34" t="s">
        <v>1507</v>
      </c>
      <c s="35" t="s">
        <v>5</v>
      </c>
      <c s="6" t="s">
        <v>1508</v>
      </c>
      <c s="36" t="s">
        <v>132</v>
      </c>
      <c s="37">
        <v>1</v>
      </c>
      <c s="36">
        <v>0</v>
      </c>
      <c s="36">
        <f>ROUND(G343*H343,6)</f>
      </c>
      <c r="L343" s="38">
        <v>0</v>
      </c>
      <c s="32">
        <f>ROUND(ROUND(L343,2)*ROUND(G343,3),2)</f>
      </c>
      <c s="36" t="s">
        <v>55</v>
      </c>
      <c>
        <f>(M343*21)/100</f>
      </c>
      <c t="s">
        <v>27</v>
      </c>
    </row>
    <row r="344" spans="1:5" ht="12.75">
      <c r="A344" s="35" t="s">
        <v>56</v>
      </c>
      <c r="E344" s="39" t="s">
        <v>1508</v>
      </c>
    </row>
    <row r="345" spans="1:5" ht="12.75">
      <c r="A345" s="35" t="s">
        <v>57</v>
      </c>
      <c r="E345" s="40" t="s">
        <v>5</v>
      </c>
    </row>
    <row r="346" spans="1:5" ht="12.75">
      <c r="A346" t="s">
        <v>59</v>
      </c>
      <c r="E346" s="39" t="s">
        <v>5</v>
      </c>
    </row>
    <row r="347" spans="1:16" ht="12.75">
      <c r="A347" t="s">
        <v>49</v>
      </c>
      <c s="34" t="s">
        <v>1509</v>
      </c>
      <c s="34" t="s">
        <v>1510</v>
      </c>
      <c s="35" t="s">
        <v>5</v>
      </c>
      <c s="6" t="s">
        <v>1511</v>
      </c>
      <c s="36" t="s">
        <v>132</v>
      </c>
      <c s="37">
        <v>1</v>
      </c>
      <c s="36">
        <v>0</v>
      </c>
      <c s="36">
        <f>ROUND(G347*H347,6)</f>
      </c>
      <c r="L347" s="38">
        <v>0</v>
      </c>
      <c s="32">
        <f>ROUND(ROUND(L347,2)*ROUND(G347,3),2)</f>
      </c>
      <c s="36" t="s">
        <v>55</v>
      </c>
      <c>
        <f>(M347*21)/100</f>
      </c>
      <c t="s">
        <v>27</v>
      </c>
    </row>
    <row r="348" spans="1:5" ht="12.75">
      <c r="A348" s="35" t="s">
        <v>56</v>
      </c>
      <c r="E348" s="39" t="s">
        <v>1511</v>
      </c>
    </row>
    <row r="349" spans="1:5" ht="12.75">
      <c r="A349" s="35" t="s">
        <v>57</v>
      </c>
      <c r="E349" s="40" t="s">
        <v>5</v>
      </c>
    </row>
    <row r="350" spans="1:5" ht="12.75">
      <c r="A350" t="s">
        <v>59</v>
      </c>
      <c r="E3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1040</v>
      </c>
      <c s="41">
        <f>Rekapitulace!C23</f>
      </c>
      <c s="20" t="s">
        <v>0</v>
      </c>
      <c t="s">
        <v>22</v>
      </c>
      <c t="s">
        <v>27</v>
      </c>
    </row>
    <row r="4" spans="1:16" ht="32" customHeight="1">
      <c r="A4" s="24" t="s">
        <v>19</v>
      </c>
      <c s="25" t="s">
        <v>28</v>
      </c>
      <c s="27" t="s">
        <v>1040</v>
      </c>
      <c r="E4" s="26" t="s">
        <v>1041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1514</v>
      </c>
      <c r="E8" s="30" t="s">
        <v>1513</v>
      </c>
      <c r="J8" s="29">
        <f>0+J9</f>
      </c>
      <c s="29">
        <f>0+K9</f>
      </c>
      <c s="29">
        <f>0+L9</f>
      </c>
      <c s="29">
        <f>0+M9</f>
      </c>
    </row>
    <row r="9" spans="1:13" ht="12.75">
      <c r="A9" t="s">
        <v>46</v>
      </c>
      <c r="C9" s="31" t="s">
        <v>1515</v>
      </c>
      <c r="E9" s="33" t="s">
        <v>1516</v>
      </c>
      <c r="J9" s="32">
        <f>0</f>
      </c>
      <c s="32">
        <f>0</f>
      </c>
      <c s="32">
        <f>0+L10+L14+L18+L22+L26+L30+L34+L38</f>
      </c>
      <c s="32">
        <f>0+M10+M14+M18+M22+M26+M30+M34+M38</f>
      </c>
    </row>
    <row r="10" spans="1:16" ht="12.75">
      <c r="A10" t="s">
        <v>49</v>
      </c>
      <c s="34" t="s">
        <v>50</v>
      </c>
      <c s="34" t="s">
        <v>1517</v>
      </c>
      <c s="35" t="s">
        <v>5</v>
      </c>
      <c s="6" t="s">
        <v>1518</v>
      </c>
      <c s="36" t="s">
        <v>106</v>
      </c>
      <c s="37">
        <v>1</v>
      </c>
      <c s="36">
        <v>0</v>
      </c>
      <c s="36">
        <f>ROUND(G10*H10,6)</f>
      </c>
      <c r="L10" s="38">
        <v>0</v>
      </c>
      <c s="32">
        <f>ROUND(ROUND(L10,2)*ROUND(G10,3),2)</f>
      </c>
      <c s="36" t="s">
        <v>55</v>
      </c>
      <c>
        <f>(M10*21)/100</f>
      </c>
      <c t="s">
        <v>27</v>
      </c>
    </row>
    <row r="11" spans="1:5" ht="12.75">
      <c r="A11" s="35" t="s">
        <v>56</v>
      </c>
      <c r="E11" s="39" t="s">
        <v>1518</v>
      </c>
    </row>
    <row r="12" spans="1:5" ht="25.5">
      <c r="A12" s="35" t="s">
        <v>57</v>
      </c>
      <c r="E12" s="40" t="s">
        <v>1519</v>
      </c>
    </row>
    <row r="13" spans="1:5" ht="25.5">
      <c r="A13" t="s">
        <v>59</v>
      </c>
      <c r="E13" s="39" t="s">
        <v>1520</v>
      </c>
    </row>
    <row r="14" spans="1:16" ht="12.75">
      <c r="A14" t="s">
        <v>49</v>
      </c>
      <c s="34" t="s">
        <v>27</v>
      </c>
      <c s="34" t="s">
        <v>1521</v>
      </c>
      <c s="35" t="s">
        <v>5</v>
      </c>
      <c s="6" t="s">
        <v>1522</v>
      </c>
      <c s="36" t="s">
        <v>132</v>
      </c>
      <c s="37">
        <v>1</v>
      </c>
      <c s="36">
        <v>0</v>
      </c>
      <c s="36">
        <f>ROUND(G14*H14,6)</f>
      </c>
      <c r="L14" s="38">
        <v>0</v>
      </c>
      <c s="32">
        <f>ROUND(ROUND(L14,2)*ROUND(G14,3),2)</f>
      </c>
      <c s="36" t="s">
        <v>55</v>
      </c>
      <c>
        <f>(M14*21)/100</f>
      </c>
      <c t="s">
        <v>27</v>
      </c>
    </row>
    <row r="15" spans="1:5" ht="12.75">
      <c r="A15" s="35" t="s">
        <v>56</v>
      </c>
      <c r="E15" s="39" t="s">
        <v>1522</v>
      </c>
    </row>
    <row r="16" spans="1:5" ht="25.5">
      <c r="A16" s="35" t="s">
        <v>57</v>
      </c>
      <c r="E16" s="40" t="s">
        <v>1523</v>
      </c>
    </row>
    <row r="17" spans="1:5" ht="25.5">
      <c r="A17" t="s">
        <v>59</v>
      </c>
      <c r="E17" s="39" t="s">
        <v>1524</v>
      </c>
    </row>
    <row r="18" spans="1:16" ht="12.75">
      <c r="A18" t="s">
        <v>49</v>
      </c>
      <c s="34" t="s">
        <v>25</v>
      </c>
      <c s="34" t="s">
        <v>1525</v>
      </c>
      <c s="35" t="s">
        <v>5</v>
      </c>
      <c s="6" t="s">
        <v>1526</v>
      </c>
      <c s="36" t="s">
        <v>132</v>
      </c>
      <c s="37">
        <v>1</v>
      </c>
      <c s="36">
        <v>0</v>
      </c>
      <c s="36">
        <f>ROUND(G18*H18,6)</f>
      </c>
      <c r="L18" s="38">
        <v>0</v>
      </c>
      <c s="32">
        <f>ROUND(ROUND(L18,2)*ROUND(G18,3),2)</f>
      </c>
      <c s="36" t="s">
        <v>55</v>
      </c>
      <c>
        <f>(M18*21)/100</f>
      </c>
      <c t="s">
        <v>27</v>
      </c>
    </row>
    <row r="19" spans="1:5" ht="12.75">
      <c r="A19" s="35" t="s">
        <v>56</v>
      </c>
      <c r="E19" s="39" t="s">
        <v>1526</v>
      </c>
    </row>
    <row r="20" spans="1:5" ht="25.5">
      <c r="A20" s="35" t="s">
        <v>57</v>
      </c>
      <c r="E20" s="40" t="s">
        <v>1527</v>
      </c>
    </row>
    <row r="21" spans="1:5" ht="25.5">
      <c r="A21" t="s">
        <v>59</v>
      </c>
      <c r="E21" s="39" t="s">
        <v>1528</v>
      </c>
    </row>
    <row r="22" spans="1:16" ht="12.75">
      <c r="A22" t="s">
        <v>49</v>
      </c>
      <c s="34" t="s">
        <v>69</v>
      </c>
      <c s="34" t="s">
        <v>1529</v>
      </c>
      <c s="35" t="s">
        <v>5</v>
      </c>
      <c s="6" t="s">
        <v>1530</v>
      </c>
      <c s="36" t="s">
        <v>132</v>
      </c>
      <c s="37">
        <v>1</v>
      </c>
      <c s="36">
        <v>0</v>
      </c>
      <c s="36">
        <f>ROUND(G22*H22,6)</f>
      </c>
      <c r="L22" s="38">
        <v>0</v>
      </c>
      <c s="32">
        <f>ROUND(ROUND(L22,2)*ROUND(G22,3),2)</f>
      </c>
      <c s="36" t="s">
        <v>55</v>
      </c>
      <c>
        <f>(M22*21)/100</f>
      </c>
      <c t="s">
        <v>27</v>
      </c>
    </row>
    <row r="23" spans="1:5" ht="12.75">
      <c r="A23" s="35" t="s">
        <v>56</v>
      </c>
      <c r="E23" s="39" t="s">
        <v>1530</v>
      </c>
    </row>
    <row r="24" spans="1:5" ht="25.5">
      <c r="A24" s="35" t="s">
        <v>57</v>
      </c>
      <c r="E24" s="40" t="s">
        <v>1531</v>
      </c>
    </row>
    <row r="25" spans="1:5" ht="25.5">
      <c r="A25" t="s">
        <v>59</v>
      </c>
      <c r="E25" s="39" t="s">
        <v>1532</v>
      </c>
    </row>
    <row r="26" spans="1:16" ht="12.75">
      <c r="A26" t="s">
        <v>49</v>
      </c>
      <c s="34" t="s">
        <v>74</v>
      </c>
      <c s="34" t="s">
        <v>1533</v>
      </c>
      <c s="35" t="s">
        <v>5</v>
      </c>
      <c s="6" t="s">
        <v>1534</v>
      </c>
      <c s="36" t="s">
        <v>132</v>
      </c>
      <c s="37">
        <v>1</v>
      </c>
      <c s="36">
        <v>0</v>
      </c>
      <c s="36">
        <f>ROUND(G26*H26,6)</f>
      </c>
      <c r="L26" s="38">
        <v>0</v>
      </c>
      <c s="32">
        <f>ROUND(ROUND(L26,2)*ROUND(G26,3),2)</f>
      </c>
      <c s="36" t="s">
        <v>55</v>
      </c>
      <c>
        <f>(M26*21)/100</f>
      </c>
      <c t="s">
        <v>27</v>
      </c>
    </row>
    <row r="27" spans="1:5" ht="12.75">
      <c r="A27" s="35" t="s">
        <v>56</v>
      </c>
      <c r="E27" s="39" t="s">
        <v>1534</v>
      </c>
    </row>
    <row r="28" spans="1:5" ht="25.5">
      <c r="A28" s="35" t="s">
        <v>57</v>
      </c>
      <c r="E28" s="40" t="s">
        <v>1535</v>
      </c>
    </row>
    <row r="29" spans="1:5" ht="25.5">
      <c r="A29" t="s">
        <v>59</v>
      </c>
      <c r="E29" s="39" t="s">
        <v>1536</v>
      </c>
    </row>
    <row r="30" spans="1:16" ht="12.75">
      <c r="A30" t="s">
        <v>49</v>
      </c>
      <c s="34" t="s">
        <v>26</v>
      </c>
      <c s="34" t="s">
        <v>1537</v>
      </c>
      <c s="35" t="s">
        <v>5</v>
      </c>
      <c s="6" t="s">
        <v>1538</v>
      </c>
      <c s="36" t="s">
        <v>132</v>
      </c>
      <c s="37">
        <v>1</v>
      </c>
      <c s="36">
        <v>0</v>
      </c>
      <c s="36">
        <f>ROUND(G30*H30,6)</f>
      </c>
      <c r="L30" s="38">
        <v>0</v>
      </c>
      <c s="32">
        <f>ROUND(ROUND(L30,2)*ROUND(G30,3),2)</f>
      </c>
      <c s="36" t="s">
        <v>55</v>
      </c>
      <c>
        <f>(M30*21)/100</f>
      </c>
      <c t="s">
        <v>27</v>
      </c>
    </row>
    <row r="31" spans="1:5" ht="12.75">
      <c r="A31" s="35" t="s">
        <v>56</v>
      </c>
      <c r="E31" s="39" t="s">
        <v>1538</v>
      </c>
    </row>
    <row r="32" spans="1:5" ht="25.5">
      <c r="A32" s="35" t="s">
        <v>57</v>
      </c>
      <c r="E32" s="40" t="s">
        <v>1535</v>
      </c>
    </row>
    <row r="33" spans="1:5" ht="25.5">
      <c r="A33" t="s">
        <v>59</v>
      </c>
      <c r="E33" s="39" t="s">
        <v>1539</v>
      </c>
    </row>
    <row r="34" spans="1:16" ht="12.75">
      <c r="A34" t="s">
        <v>49</v>
      </c>
      <c s="34" t="s">
        <v>84</v>
      </c>
      <c s="34" t="s">
        <v>1540</v>
      </c>
      <c s="35" t="s">
        <v>5</v>
      </c>
      <c s="6" t="s">
        <v>1541</v>
      </c>
      <c s="36" t="s">
        <v>132</v>
      </c>
      <c s="37">
        <v>2</v>
      </c>
      <c s="36">
        <v>0</v>
      </c>
      <c s="36">
        <f>ROUND(G34*H34,6)</f>
      </c>
      <c r="L34" s="38">
        <v>0</v>
      </c>
      <c s="32">
        <f>ROUND(ROUND(L34,2)*ROUND(G34,3),2)</f>
      </c>
      <c s="36" t="s">
        <v>55</v>
      </c>
      <c>
        <f>(M34*21)/100</f>
      </c>
      <c t="s">
        <v>27</v>
      </c>
    </row>
    <row r="35" spans="1:5" ht="12.75">
      <c r="A35" s="35" t="s">
        <v>56</v>
      </c>
      <c r="E35" s="39" t="s">
        <v>1541</v>
      </c>
    </row>
    <row r="36" spans="1:5" ht="25.5">
      <c r="A36" s="35" t="s">
        <v>57</v>
      </c>
      <c r="E36" s="40" t="s">
        <v>1542</v>
      </c>
    </row>
    <row r="37" spans="1:5" ht="25.5">
      <c r="A37" t="s">
        <v>59</v>
      </c>
      <c r="E37" s="39" t="s">
        <v>1543</v>
      </c>
    </row>
    <row r="38" spans="1:16" ht="12.75">
      <c r="A38" t="s">
        <v>49</v>
      </c>
      <c s="34" t="s">
        <v>89</v>
      </c>
      <c s="34" t="s">
        <v>1544</v>
      </c>
      <c s="35" t="s">
        <v>5</v>
      </c>
      <c s="6" t="s">
        <v>1545</v>
      </c>
      <c s="36" t="s">
        <v>54</v>
      </c>
      <c s="37">
        <v>1</v>
      </c>
      <c s="36">
        <v>0</v>
      </c>
      <c s="36">
        <f>ROUND(G38*H38,6)</f>
      </c>
      <c r="L38" s="38">
        <v>0</v>
      </c>
      <c s="32">
        <f>ROUND(ROUND(L38,2)*ROUND(G38,3),2)</f>
      </c>
      <c s="36" t="s">
        <v>55</v>
      </c>
      <c>
        <f>(M38*21)/100</f>
      </c>
      <c t="s">
        <v>27</v>
      </c>
    </row>
    <row r="39" spans="1:5" ht="12.75">
      <c r="A39" s="35" t="s">
        <v>56</v>
      </c>
      <c r="E39" s="39" t="s">
        <v>1545</v>
      </c>
    </row>
    <row r="40" spans="1:5" ht="12.75">
      <c r="A40" s="35" t="s">
        <v>57</v>
      </c>
      <c r="E40" s="40" t="s">
        <v>5</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1040</v>
      </c>
      <c s="41">
        <f>Rekapitulace!C23</f>
      </c>
      <c s="20" t="s">
        <v>0</v>
      </c>
      <c t="s">
        <v>22</v>
      </c>
      <c t="s">
        <v>27</v>
      </c>
    </row>
    <row r="4" spans="1:16" ht="32" customHeight="1">
      <c r="A4" s="24" t="s">
        <v>19</v>
      </c>
      <c s="25" t="s">
        <v>28</v>
      </c>
      <c s="27" t="s">
        <v>1040</v>
      </c>
      <c r="E4" s="26" t="s">
        <v>1041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1548</v>
      </c>
      <c r="E8" s="30" t="s">
        <v>1547</v>
      </c>
      <c r="J8" s="29">
        <f>0+J9+J34+J43+J60+J77</f>
      </c>
      <c s="29">
        <f>0+K9+K34+K43+K60+K77</f>
      </c>
      <c s="29">
        <f>0+L9+L34+L43+L60+L77</f>
      </c>
      <c s="29">
        <f>0+M9+M34+M43+M60+M77</f>
      </c>
    </row>
    <row r="9" spans="1:13" ht="12.75">
      <c r="A9" t="s">
        <v>46</v>
      </c>
      <c r="C9" s="31" t="s">
        <v>50</v>
      </c>
      <c r="E9" s="33" t="s">
        <v>792</v>
      </c>
      <c r="J9" s="32">
        <f>0</f>
      </c>
      <c s="32">
        <f>0</f>
      </c>
      <c s="32">
        <f>0+L10+L14+L18+L22+L26+L30</f>
      </c>
      <c s="32">
        <f>0+M10+M14+M18+M22+M26+M30</f>
      </c>
    </row>
    <row r="10" spans="1:16" ht="25.5">
      <c r="A10" t="s">
        <v>49</v>
      </c>
      <c s="34" t="s">
        <v>50</v>
      </c>
      <c s="34" t="s">
        <v>1549</v>
      </c>
      <c s="35" t="s">
        <v>5</v>
      </c>
      <c s="6" t="s">
        <v>1550</v>
      </c>
      <c s="36" t="s">
        <v>496</v>
      </c>
      <c s="37">
        <v>23.35</v>
      </c>
      <c s="36">
        <v>0</v>
      </c>
      <c s="36">
        <f>ROUND(G10*H10,6)</f>
      </c>
      <c r="L10" s="38">
        <v>0</v>
      </c>
      <c s="32">
        <f>ROUND(ROUND(L10,2)*ROUND(G10,3),2)</f>
      </c>
      <c s="36" t="s">
        <v>133</v>
      </c>
      <c>
        <f>(M10*21)/100</f>
      </c>
      <c t="s">
        <v>27</v>
      </c>
    </row>
    <row r="11" spans="1:5" ht="25.5">
      <c r="A11" s="35" t="s">
        <v>56</v>
      </c>
      <c r="E11" s="39" t="s">
        <v>1550</v>
      </c>
    </row>
    <row r="12" spans="1:5" ht="12.75">
      <c r="A12" s="35" t="s">
        <v>57</v>
      </c>
      <c r="E12" s="40" t="s">
        <v>1551</v>
      </c>
    </row>
    <row r="13" spans="1:5" ht="12.75">
      <c r="A13" t="s">
        <v>59</v>
      </c>
      <c r="E13" s="39" t="s">
        <v>5</v>
      </c>
    </row>
    <row r="14" spans="1:16" ht="38.25">
      <c r="A14" t="s">
        <v>49</v>
      </c>
      <c s="34" t="s">
        <v>27</v>
      </c>
      <c s="34" t="s">
        <v>1552</v>
      </c>
      <c s="35" t="s">
        <v>5</v>
      </c>
      <c s="6" t="s">
        <v>819</v>
      </c>
      <c s="36" t="s">
        <v>496</v>
      </c>
      <c s="37">
        <v>46.69</v>
      </c>
      <c s="36">
        <v>0</v>
      </c>
      <c s="36">
        <f>ROUND(G14*H14,6)</f>
      </c>
      <c r="L14" s="38">
        <v>0</v>
      </c>
      <c s="32">
        <f>ROUND(ROUND(L14,2)*ROUND(G14,3),2)</f>
      </c>
      <c s="36" t="s">
        <v>133</v>
      </c>
      <c>
        <f>(M14*21)/100</f>
      </c>
      <c t="s">
        <v>27</v>
      </c>
    </row>
    <row r="15" spans="1:5" ht="38.25">
      <c r="A15" s="35" t="s">
        <v>56</v>
      </c>
      <c r="E15" s="39" t="s">
        <v>1553</v>
      </c>
    </row>
    <row r="16" spans="1:5" ht="12.75">
      <c r="A16" s="35" t="s">
        <v>57</v>
      </c>
      <c r="E16" s="40" t="s">
        <v>1554</v>
      </c>
    </row>
    <row r="17" spans="1:5" ht="12.75">
      <c r="A17" t="s">
        <v>59</v>
      </c>
      <c r="E17" s="39" t="s">
        <v>5</v>
      </c>
    </row>
    <row r="18" spans="1:16" ht="25.5">
      <c r="A18" t="s">
        <v>49</v>
      </c>
      <c s="34" t="s">
        <v>25</v>
      </c>
      <c s="34" t="s">
        <v>1555</v>
      </c>
      <c s="35" t="s">
        <v>5</v>
      </c>
      <c s="6" t="s">
        <v>1556</v>
      </c>
      <c s="36" t="s">
        <v>496</v>
      </c>
      <c s="37">
        <v>46.69</v>
      </c>
      <c s="36">
        <v>0</v>
      </c>
      <c s="36">
        <f>ROUND(G18*H18,6)</f>
      </c>
      <c r="L18" s="38">
        <v>0</v>
      </c>
      <c s="32">
        <f>ROUND(ROUND(L18,2)*ROUND(G18,3),2)</f>
      </c>
      <c s="36" t="s">
        <v>133</v>
      </c>
      <c>
        <f>(M18*21)/100</f>
      </c>
      <c t="s">
        <v>27</v>
      </c>
    </row>
    <row r="19" spans="1:5" ht="25.5">
      <c r="A19" s="35" t="s">
        <v>56</v>
      </c>
      <c r="E19" s="39" t="s">
        <v>1556</v>
      </c>
    </row>
    <row r="20" spans="1:5" ht="12.75">
      <c r="A20" s="35" t="s">
        <v>57</v>
      </c>
      <c r="E20" s="40" t="s">
        <v>1554</v>
      </c>
    </row>
    <row r="21" spans="1:5" ht="12.75">
      <c r="A21" t="s">
        <v>59</v>
      </c>
      <c r="E21" s="39" t="s">
        <v>5</v>
      </c>
    </row>
    <row r="22" spans="1:16" ht="25.5">
      <c r="A22" t="s">
        <v>49</v>
      </c>
      <c s="34" t="s">
        <v>69</v>
      </c>
      <c s="34" t="s">
        <v>1557</v>
      </c>
      <c s="35" t="s">
        <v>5</v>
      </c>
      <c s="6" t="s">
        <v>1558</v>
      </c>
      <c s="36" t="s">
        <v>496</v>
      </c>
      <c s="37">
        <v>23.345</v>
      </c>
      <c s="36">
        <v>0</v>
      </c>
      <c s="36">
        <f>ROUND(G22*H22,6)</f>
      </c>
      <c r="L22" s="38">
        <v>0</v>
      </c>
      <c s="32">
        <f>ROUND(ROUND(L22,2)*ROUND(G22,3),2)</f>
      </c>
      <c s="36" t="s">
        <v>133</v>
      </c>
      <c>
        <f>(M22*21)/100</f>
      </c>
      <c t="s">
        <v>27</v>
      </c>
    </row>
    <row r="23" spans="1:5" ht="25.5">
      <c r="A23" s="35" t="s">
        <v>56</v>
      </c>
      <c r="E23" s="39" t="s">
        <v>1558</v>
      </c>
    </row>
    <row r="24" spans="1:5" ht="12.75">
      <c r="A24" s="35" t="s">
        <v>57</v>
      </c>
      <c r="E24" s="40" t="s">
        <v>1559</v>
      </c>
    </row>
    <row r="25" spans="1:5" ht="12.75">
      <c r="A25" t="s">
        <v>59</v>
      </c>
      <c r="E25" s="39" t="s">
        <v>5</v>
      </c>
    </row>
    <row r="26" spans="1:16" ht="25.5">
      <c r="A26" t="s">
        <v>49</v>
      </c>
      <c s="34" t="s">
        <v>74</v>
      </c>
      <c s="34" t="s">
        <v>825</v>
      </c>
      <c s="35" t="s">
        <v>5</v>
      </c>
      <c s="6" t="s">
        <v>826</v>
      </c>
      <c s="36" t="s">
        <v>496</v>
      </c>
      <c s="37">
        <v>620.4</v>
      </c>
      <c s="36">
        <v>0</v>
      </c>
      <c s="36">
        <f>ROUND(G26*H26,6)</f>
      </c>
      <c r="L26" s="38">
        <v>0</v>
      </c>
      <c s="32">
        <f>ROUND(ROUND(L26,2)*ROUND(G26,3),2)</f>
      </c>
      <c s="36" t="s">
        <v>133</v>
      </c>
      <c>
        <f>(M26*21)/100</f>
      </c>
      <c t="s">
        <v>27</v>
      </c>
    </row>
    <row r="27" spans="1:5" ht="25.5">
      <c r="A27" s="35" t="s">
        <v>56</v>
      </c>
      <c r="E27" s="39" t="s">
        <v>826</v>
      </c>
    </row>
    <row r="28" spans="1:5" ht="12.75">
      <c r="A28" s="35" t="s">
        <v>57</v>
      </c>
      <c r="E28" s="40" t="s">
        <v>1045</v>
      </c>
    </row>
    <row r="29" spans="1:5" ht="12.75">
      <c r="A29" t="s">
        <v>59</v>
      </c>
      <c r="E29" s="39" t="s">
        <v>5</v>
      </c>
    </row>
    <row r="30" spans="1:16" ht="12.75">
      <c r="A30" t="s">
        <v>49</v>
      </c>
      <c s="34" t="s">
        <v>26</v>
      </c>
      <c s="34" t="s">
        <v>1560</v>
      </c>
      <c s="35" t="s">
        <v>5</v>
      </c>
      <c s="6" t="s">
        <v>1561</v>
      </c>
      <c s="36" t="s">
        <v>54</v>
      </c>
      <c s="37">
        <v>578.2</v>
      </c>
      <c s="36">
        <v>1</v>
      </c>
      <c s="36">
        <f>ROUND(G30*H30,6)</f>
      </c>
      <c r="L30" s="38">
        <v>0</v>
      </c>
      <c s="32">
        <f>ROUND(ROUND(L30,2)*ROUND(G30,3),2)</f>
      </c>
      <c s="36" t="s">
        <v>133</v>
      </c>
      <c>
        <f>(M30*21)/100</f>
      </c>
      <c t="s">
        <v>27</v>
      </c>
    </row>
    <row r="31" spans="1:5" ht="12.75">
      <c r="A31" s="35" t="s">
        <v>56</v>
      </c>
      <c r="E31" s="39" t="s">
        <v>1561</v>
      </c>
    </row>
    <row r="32" spans="1:5" ht="12.75">
      <c r="A32" s="35" t="s">
        <v>57</v>
      </c>
      <c r="E32" s="40" t="s">
        <v>1562</v>
      </c>
    </row>
    <row r="33" spans="1:5" ht="12.75">
      <c r="A33" t="s">
        <v>59</v>
      </c>
      <c r="E33" s="39" t="s">
        <v>5</v>
      </c>
    </row>
    <row r="34" spans="1:13" ht="12.75">
      <c r="A34" t="s">
        <v>46</v>
      </c>
      <c r="C34" s="31" t="s">
        <v>1563</v>
      </c>
      <c r="E34" s="33" t="s">
        <v>1564</v>
      </c>
      <c r="J34" s="32">
        <f>0</f>
      </c>
      <c s="32">
        <f>0</f>
      </c>
      <c s="32">
        <f>0+L35+L39</f>
      </c>
      <c s="32">
        <f>0+M35+M39</f>
      </c>
    </row>
    <row r="35" spans="1:16" ht="12.75">
      <c r="A35" t="s">
        <v>49</v>
      </c>
      <c s="34" t="s">
        <v>183</v>
      </c>
      <c s="34" t="s">
        <v>1565</v>
      </c>
      <c s="35" t="s">
        <v>5</v>
      </c>
      <c s="6" t="s">
        <v>1566</v>
      </c>
      <c s="36" t="s">
        <v>501</v>
      </c>
      <c s="37">
        <v>131</v>
      </c>
      <c s="36">
        <v>0.0002</v>
      </c>
      <c s="36">
        <f>ROUND(G35*H35,6)</f>
      </c>
      <c r="L35" s="38">
        <v>0</v>
      </c>
      <c s="32">
        <f>ROUND(ROUND(L35,2)*ROUND(G35,3),2)</f>
      </c>
      <c s="36" t="s">
        <v>133</v>
      </c>
      <c>
        <f>(M35*21)/100</f>
      </c>
      <c t="s">
        <v>27</v>
      </c>
    </row>
    <row r="36" spans="1:5" ht="12.75">
      <c r="A36" s="35" t="s">
        <v>56</v>
      </c>
      <c r="E36" s="39" t="s">
        <v>1566</v>
      </c>
    </row>
    <row r="37" spans="1:5" ht="12.75">
      <c r="A37" s="35" t="s">
        <v>57</v>
      </c>
      <c r="E37" s="40" t="s">
        <v>5</v>
      </c>
    </row>
    <row r="38" spans="1:5" ht="12.75">
      <c r="A38" t="s">
        <v>59</v>
      </c>
      <c r="E38" s="39" t="s">
        <v>5</v>
      </c>
    </row>
    <row r="39" spans="1:16" ht="25.5">
      <c r="A39" t="s">
        <v>49</v>
      </c>
      <c s="34" t="s">
        <v>186</v>
      </c>
      <c s="34" t="s">
        <v>1567</v>
      </c>
      <c s="35" t="s">
        <v>5</v>
      </c>
      <c s="6" t="s">
        <v>1568</v>
      </c>
      <c s="36" t="s">
        <v>54</v>
      </c>
      <c s="37">
        <v>0.026</v>
      </c>
      <c s="36">
        <v>0</v>
      </c>
      <c s="36">
        <f>ROUND(G39*H39,6)</f>
      </c>
      <c r="L39" s="38">
        <v>0</v>
      </c>
      <c s="32">
        <f>ROUND(ROUND(L39,2)*ROUND(G39,3),2)</f>
      </c>
      <c s="36" t="s">
        <v>133</v>
      </c>
      <c>
        <f>(M39*21)/100</f>
      </c>
      <c t="s">
        <v>27</v>
      </c>
    </row>
    <row r="40" spans="1:5" ht="25.5">
      <c r="A40" s="35" t="s">
        <v>56</v>
      </c>
      <c r="E40" s="39" t="s">
        <v>1568</v>
      </c>
    </row>
    <row r="41" spans="1:5" ht="12.75">
      <c r="A41" s="35" t="s">
        <v>57</v>
      </c>
      <c r="E41" s="40" t="s">
        <v>5</v>
      </c>
    </row>
    <row r="42" spans="1:5" ht="12.75">
      <c r="A42" t="s">
        <v>59</v>
      </c>
      <c r="E42" s="39" t="s">
        <v>5</v>
      </c>
    </row>
    <row r="43" spans="1:13" ht="12.75">
      <c r="A43" t="s">
        <v>46</v>
      </c>
      <c r="C43" s="31" t="s">
        <v>1569</v>
      </c>
      <c r="E43" s="33" t="s">
        <v>1570</v>
      </c>
      <c r="J43" s="32">
        <f>0</f>
      </c>
      <c s="32">
        <f>0</f>
      </c>
      <c s="32">
        <f>0+L44+L48+L52+L56</f>
      </c>
      <c s="32">
        <f>0+M44+M48+M52+M56</f>
      </c>
    </row>
    <row r="44" spans="1:16" ht="25.5">
      <c r="A44" t="s">
        <v>49</v>
      </c>
      <c s="34" t="s">
        <v>189</v>
      </c>
      <c s="34" t="s">
        <v>1571</v>
      </c>
      <c s="35" t="s">
        <v>5</v>
      </c>
      <c s="6" t="s">
        <v>1572</v>
      </c>
      <c s="36" t="s">
        <v>132</v>
      </c>
      <c s="37">
        <v>2</v>
      </c>
      <c s="36">
        <v>0</v>
      </c>
      <c s="36">
        <f>ROUND(G44*H44,6)</f>
      </c>
      <c r="L44" s="38">
        <v>0</v>
      </c>
      <c s="32">
        <f>ROUND(ROUND(L44,2)*ROUND(G44,3),2)</f>
      </c>
      <c s="36" t="s">
        <v>133</v>
      </c>
      <c>
        <f>(M44*21)/100</f>
      </c>
      <c t="s">
        <v>27</v>
      </c>
    </row>
    <row r="45" spans="1:5" ht="25.5">
      <c r="A45" s="35" t="s">
        <v>56</v>
      </c>
      <c r="E45" s="39" t="s">
        <v>1572</v>
      </c>
    </row>
    <row r="46" spans="1:5" ht="12.75">
      <c r="A46" s="35" t="s">
        <v>57</v>
      </c>
      <c r="E46" s="40" t="s">
        <v>5</v>
      </c>
    </row>
    <row r="47" spans="1:5" ht="12.75">
      <c r="A47" t="s">
        <v>59</v>
      </c>
      <c r="E47" s="39" t="s">
        <v>5</v>
      </c>
    </row>
    <row r="48" spans="1:16" ht="12.75">
      <c r="A48" t="s">
        <v>49</v>
      </c>
      <c s="34" t="s">
        <v>192</v>
      </c>
      <c s="34" t="s">
        <v>1573</v>
      </c>
      <c s="35" t="s">
        <v>5</v>
      </c>
      <c s="6" t="s">
        <v>1574</v>
      </c>
      <c s="36" t="s">
        <v>132</v>
      </c>
      <c s="37">
        <v>50</v>
      </c>
      <c s="36">
        <v>0</v>
      </c>
      <c s="36">
        <f>ROUND(G48*H48,6)</f>
      </c>
      <c r="L48" s="38">
        <v>0</v>
      </c>
      <c s="32">
        <f>ROUND(ROUND(L48,2)*ROUND(G48,3),2)</f>
      </c>
      <c s="36" t="s">
        <v>55</v>
      </c>
      <c>
        <f>(M48*21)/100</f>
      </c>
      <c t="s">
        <v>27</v>
      </c>
    </row>
    <row r="49" spans="1:5" ht="12.75">
      <c r="A49" s="35" t="s">
        <v>56</v>
      </c>
      <c r="E49" s="39" t="s">
        <v>1574</v>
      </c>
    </row>
    <row r="50" spans="1:5" ht="63.75">
      <c r="A50" s="35" t="s">
        <v>57</v>
      </c>
      <c r="E50" s="40" t="s">
        <v>1575</v>
      </c>
    </row>
    <row r="51" spans="1:5" ht="12.75">
      <c r="A51" t="s">
        <v>59</v>
      </c>
      <c r="E51" s="39" t="s">
        <v>5</v>
      </c>
    </row>
    <row r="52" spans="1:16" ht="12.75">
      <c r="A52" t="s">
        <v>49</v>
      </c>
      <c s="34" t="s">
        <v>195</v>
      </c>
      <c s="34" t="s">
        <v>1576</v>
      </c>
      <c s="35" t="s">
        <v>5</v>
      </c>
      <c s="6" t="s">
        <v>1577</v>
      </c>
      <c s="36" t="s">
        <v>106</v>
      </c>
      <c s="37">
        <v>1</v>
      </c>
      <c s="36">
        <v>0</v>
      </c>
      <c s="36">
        <f>ROUND(G52*H52,6)</f>
      </c>
      <c r="L52" s="38">
        <v>0</v>
      </c>
      <c s="32">
        <f>ROUND(ROUND(L52,2)*ROUND(G52,3),2)</f>
      </c>
      <c s="36" t="s">
        <v>55</v>
      </c>
      <c>
        <f>(M52*21)/100</f>
      </c>
      <c t="s">
        <v>27</v>
      </c>
    </row>
    <row r="53" spans="1:5" ht="12.75">
      <c r="A53" s="35" t="s">
        <v>56</v>
      </c>
      <c r="E53" s="39" t="s">
        <v>1577</v>
      </c>
    </row>
    <row r="54" spans="1:5" ht="12.75">
      <c r="A54" s="35" t="s">
        <v>57</v>
      </c>
      <c r="E54" s="40" t="s">
        <v>5</v>
      </c>
    </row>
    <row r="55" spans="1:5" ht="12.75">
      <c r="A55" t="s">
        <v>59</v>
      </c>
      <c r="E55" s="39" t="s">
        <v>5</v>
      </c>
    </row>
    <row r="56" spans="1:16" ht="12.75">
      <c r="A56" t="s">
        <v>49</v>
      </c>
      <c s="34" t="s">
        <v>198</v>
      </c>
      <c s="34" t="s">
        <v>1578</v>
      </c>
      <c s="35" t="s">
        <v>5</v>
      </c>
      <c s="6" t="s">
        <v>1579</v>
      </c>
      <c s="36" t="s">
        <v>132</v>
      </c>
      <c s="37">
        <v>9</v>
      </c>
      <c s="36">
        <v>0</v>
      </c>
      <c s="36">
        <f>ROUND(G56*H56,6)</f>
      </c>
      <c r="L56" s="38">
        <v>0</v>
      </c>
      <c s="32">
        <f>ROUND(ROUND(L56,2)*ROUND(G56,3),2)</f>
      </c>
      <c s="36" t="s">
        <v>133</v>
      </c>
      <c>
        <f>(M56*21)/100</f>
      </c>
      <c t="s">
        <v>27</v>
      </c>
    </row>
    <row r="57" spans="1:5" ht="12.75">
      <c r="A57" s="35" t="s">
        <v>56</v>
      </c>
      <c r="E57" s="39" t="s">
        <v>1579</v>
      </c>
    </row>
    <row r="58" spans="1:5" ht="12.75">
      <c r="A58" s="35" t="s">
        <v>57</v>
      </c>
      <c r="E58" s="40" t="s">
        <v>5</v>
      </c>
    </row>
    <row r="59" spans="1:5" ht="12.75">
      <c r="A59" t="s">
        <v>59</v>
      </c>
      <c r="E59" s="39" t="s">
        <v>5</v>
      </c>
    </row>
    <row r="60" spans="1:13" ht="12.75">
      <c r="A60" t="s">
        <v>46</v>
      </c>
      <c r="C60" s="31" t="s">
        <v>94</v>
      </c>
      <c r="E60" s="33" t="s">
        <v>908</v>
      </c>
      <c r="J60" s="32">
        <f>0</f>
      </c>
      <c s="32">
        <f>0</f>
      </c>
      <c s="32">
        <f>0+L61+L65+L69+L73</f>
      </c>
      <c s="32">
        <f>0+M61+M65+M69+M73</f>
      </c>
    </row>
    <row r="61" spans="1:16" ht="25.5">
      <c r="A61" t="s">
        <v>49</v>
      </c>
      <c s="34" t="s">
        <v>84</v>
      </c>
      <c s="34" t="s">
        <v>1580</v>
      </c>
      <c s="35" t="s">
        <v>5</v>
      </c>
      <c s="6" t="s">
        <v>1581</v>
      </c>
      <c s="36" t="s">
        <v>501</v>
      </c>
      <c s="37">
        <v>113</v>
      </c>
      <c s="36">
        <v>0</v>
      </c>
      <c s="36">
        <f>ROUND(G61*H61,6)</f>
      </c>
      <c r="L61" s="38">
        <v>0</v>
      </c>
      <c s="32">
        <f>ROUND(ROUND(L61,2)*ROUND(G61,3),2)</f>
      </c>
      <c s="36" t="s">
        <v>133</v>
      </c>
      <c>
        <f>(M61*21)/100</f>
      </c>
      <c t="s">
        <v>27</v>
      </c>
    </row>
    <row r="62" spans="1:5" ht="25.5">
      <c r="A62" s="35" t="s">
        <v>56</v>
      </c>
      <c r="E62" s="39" t="s">
        <v>1581</v>
      </c>
    </row>
    <row r="63" spans="1:5" ht="12.75">
      <c r="A63" s="35" t="s">
        <v>57</v>
      </c>
      <c r="E63" s="40" t="s">
        <v>1582</v>
      </c>
    </row>
    <row r="64" spans="1:5" ht="12.75">
      <c r="A64" t="s">
        <v>59</v>
      </c>
      <c r="E64" s="39" t="s">
        <v>5</v>
      </c>
    </row>
    <row r="65" spans="1:16" ht="25.5">
      <c r="A65" t="s">
        <v>49</v>
      </c>
      <c s="34" t="s">
        <v>89</v>
      </c>
      <c s="34" t="s">
        <v>1583</v>
      </c>
      <c s="35" t="s">
        <v>5</v>
      </c>
      <c s="6" t="s">
        <v>1584</v>
      </c>
      <c s="36" t="s">
        <v>501</v>
      </c>
      <c s="37">
        <v>6780</v>
      </c>
      <c s="36">
        <v>0</v>
      </c>
      <c s="36">
        <f>ROUND(G65*H65,6)</f>
      </c>
      <c r="L65" s="38">
        <v>0</v>
      </c>
      <c s="32">
        <f>ROUND(ROUND(L65,2)*ROUND(G65,3),2)</f>
      </c>
      <c s="36" t="s">
        <v>133</v>
      </c>
      <c>
        <f>(M65*21)/100</f>
      </c>
      <c t="s">
        <v>27</v>
      </c>
    </row>
    <row r="66" spans="1:5" ht="25.5">
      <c r="A66" s="35" t="s">
        <v>56</v>
      </c>
      <c r="E66" s="39" t="s">
        <v>1584</v>
      </c>
    </row>
    <row r="67" spans="1:5" ht="12.75">
      <c r="A67" s="35" t="s">
        <v>57</v>
      </c>
      <c r="E67" s="40" t="s">
        <v>1585</v>
      </c>
    </row>
    <row r="68" spans="1:5" ht="12.75">
      <c r="A68" t="s">
        <v>59</v>
      </c>
      <c r="E68" s="39" t="s">
        <v>5</v>
      </c>
    </row>
    <row r="69" spans="1:16" ht="25.5">
      <c r="A69" t="s">
        <v>49</v>
      </c>
      <c s="34" t="s">
        <v>94</v>
      </c>
      <c s="34" t="s">
        <v>1586</v>
      </c>
      <c s="35" t="s">
        <v>5</v>
      </c>
      <c s="6" t="s">
        <v>1587</v>
      </c>
      <c s="36" t="s">
        <v>501</v>
      </c>
      <c s="37">
        <v>113</v>
      </c>
      <c s="36">
        <v>0</v>
      </c>
      <c s="36">
        <f>ROUND(G69*H69,6)</f>
      </c>
      <c r="L69" s="38">
        <v>0</v>
      </c>
      <c s="32">
        <f>ROUND(ROUND(L69,2)*ROUND(G69,3),2)</f>
      </c>
      <c s="36" t="s">
        <v>133</v>
      </c>
      <c>
        <f>(M69*21)/100</f>
      </c>
      <c t="s">
        <v>27</v>
      </c>
    </row>
    <row r="70" spans="1:5" ht="25.5">
      <c r="A70" s="35" t="s">
        <v>56</v>
      </c>
      <c r="E70" s="39" t="s">
        <v>1587</v>
      </c>
    </row>
    <row r="71" spans="1:5" ht="12.75">
      <c r="A71" s="35" t="s">
        <v>57</v>
      </c>
      <c r="E71" s="40" t="s">
        <v>5</v>
      </c>
    </row>
    <row r="72" spans="1:5" ht="12.75">
      <c r="A72" t="s">
        <v>59</v>
      </c>
      <c r="E72" s="39" t="s">
        <v>5</v>
      </c>
    </row>
    <row r="73" spans="1:16" ht="25.5">
      <c r="A73" t="s">
        <v>49</v>
      </c>
      <c s="34" t="s">
        <v>150</v>
      </c>
      <c s="34" t="s">
        <v>1588</v>
      </c>
      <c s="35" t="s">
        <v>5</v>
      </c>
      <c s="6" t="s">
        <v>1589</v>
      </c>
      <c s="36" t="s">
        <v>496</v>
      </c>
      <c s="37">
        <v>856.4</v>
      </c>
      <c s="36">
        <v>0</v>
      </c>
      <c s="36">
        <f>ROUND(G73*H73,6)</f>
      </c>
      <c r="L73" s="38">
        <v>0</v>
      </c>
      <c s="32">
        <f>ROUND(ROUND(L73,2)*ROUND(G73,3),2)</f>
      </c>
      <c s="36" t="s">
        <v>133</v>
      </c>
      <c>
        <f>(M73*21)/100</f>
      </c>
      <c t="s">
        <v>27</v>
      </c>
    </row>
    <row r="74" spans="1:5" ht="25.5">
      <c r="A74" s="35" t="s">
        <v>56</v>
      </c>
      <c r="E74" s="39" t="s">
        <v>1589</v>
      </c>
    </row>
    <row r="75" spans="1:5" ht="12.75">
      <c r="A75" s="35" t="s">
        <v>57</v>
      </c>
      <c r="E75" s="40" t="s">
        <v>1590</v>
      </c>
    </row>
    <row r="76" spans="1:5" ht="12.75">
      <c r="A76" t="s">
        <v>59</v>
      </c>
      <c r="E76" s="39" t="s">
        <v>5</v>
      </c>
    </row>
    <row r="77" spans="1:13" ht="12.75">
      <c r="A77" t="s">
        <v>46</v>
      </c>
      <c r="C77" s="31" t="s">
        <v>47</v>
      </c>
      <c r="E77" s="33" t="s">
        <v>48</v>
      </c>
      <c r="J77" s="32">
        <f>0</f>
      </c>
      <c s="32">
        <f>0</f>
      </c>
      <c s="32">
        <f>0+L78+L82+L86+L90+L94+L98+L102+L106+L110</f>
      </c>
      <c s="32">
        <f>0+M78+M82+M86+M90+M94+M98+M102+M106+M110</f>
      </c>
    </row>
    <row r="78" spans="1:16" ht="12.75">
      <c r="A78" t="s">
        <v>49</v>
      </c>
      <c s="34" t="s">
        <v>153</v>
      </c>
      <c s="34" t="s">
        <v>1030</v>
      </c>
      <c s="35" t="s">
        <v>5</v>
      </c>
      <c s="6" t="s">
        <v>1031</v>
      </c>
      <c s="36" t="s">
        <v>54</v>
      </c>
      <c s="37">
        <v>496.205</v>
      </c>
      <c s="36">
        <v>0</v>
      </c>
      <c s="36">
        <f>ROUND(G78*H78,6)</f>
      </c>
      <c r="L78" s="38">
        <v>0</v>
      </c>
      <c s="32">
        <f>ROUND(ROUND(L78,2)*ROUND(G78,3),2)</f>
      </c>
      <c s="36" t="s">
        <v>133</v>
      </c>
      <c>
        <f>(M78*21)/100</f>
      </c>
      <c t="s">
        <v>27</v>
      </c>
    </row>
    <row r="79" spans="1:5" ht="12.75">
      <c r="A79" s="35" t="s">
        <v>56</v>
      </c>
      <c r="E79" s="39" t="s">
        <v>1031</v>
      </c>
    </row>
    <row r="80" spans="1:5" ht="12.75">
      <c r="A80" s="35" t="s">
        <v>57</v>
      </c>
      <c r="E80" s="40" t="s">
        <v>5</v>
      </c>
    </row>
    <row r="81" spans="1:5" ht="12.75">
      <c r="A81" t="s">
        <v>59</v>
      </c>
      <c r="E81" s="39" t="s">
        <v>5</v>
      </c>
    </row>
    <row r="82" spans="1:16" ht="25.5">
      <c r="A82" t="s">
        <v>49</v>
      </c>
      <c s="34" t="s">
        <v>156</v>
      </c>
      <c s="34" t="s">
        <v>1591</v>
      </c>
      <c s="35" t="s">
        <v>5</v>
      </c>
      <c s="6" t="s">
        <v>1592</v>
      </c>
      <c s="36" t="s">
        <v>54</v>
      </c>
      <c s="37">
        <v>2.329</v>
      </c>
      <c s="36">
        <v>0.0075</v>
      </c>
      <c s="36">
        <f>ROUND(G82*H82,6)</f>
      </c>
      <c r="L82" s="38">
        <v>0</v>
      </c>
      <c s="32">
        <f>ROUND(ROUND(L82,2)*ROUND(G82,3),2)</f>
      </c>
      <c s="36" t="s">
        <v>133</v>
      </c>
      <c>
        <f>(M82*21)/100</f>
      </c>
      <c t="s">
        <v>27</v>
      </c>
    </row>
    <row r="83" spans="1:5" ht="25.5">
      <c r="A83" s="35" t="s">
        <v>56</v>
      </c>
      <c r="E83" s="39" t="s">
        <v>1592</v>
      </c>
    </row>
    <row r="84" spans="1:5" ht="12.75">
      <c r="A84" s="35" t="s">
        <v>57</v>
      </c>
      <c r="E84" s="40" t="s">
        <v>5</v>
      </c>
    </row>
    <row r="85" spans="1:5" ht="12.75">
      <c r="A85" t="s">
        <v>59</v>
      </c>
      <c r="E85" s="39" t="s">
        <v>5</v>
      </c>
    </row>
    <row r="86" spans="1:16" ht="25.5">
      <c r="A86" t="s">
        <v>49</v>
      </c>
      <c s="34" t="s">
        <v>159</v>
      </c>
      <c s="34" t="s">
        <v>1593</v>
      </c>
      <c s="35" t="s">
        <v>5</v>
      </c>
      <c s="6" t="s">
        <v>1594</v>
      </c>
      <c s="36" t="s">
        <v>54</v>
      </c>
      <c s="37">
        <v>308</v>
      </c>
      <c s="36">
        <v>0</v>
      </c>
      <c s="36">
        <f>ROUND(G86*H86,6)</f>
      </c>
      <c r="L86" s="38">
        <v>0</v>
      </c>
      <c s="32">
        <f>ROUND(ROUND(L86,2)*ROUND(G86,3),2)</f>
      </c>
      <c s="36" t="s">
        <v>133</v>
      </c>
      <c>
        <f>(M86*21)/100</f>
      </c>
      <c t="s">
        <v>27</v>
      </c>
    </row>
    <row r="87" spans="1:5" ht="25.5">
      <c r="A87" s="35" t="s">
        <v>56</v>
      </c>
      <c r="E87" s="39" t="s">
        <v>1594</v>
      </c>
    </row>
    <row r="88" spans="1:5" ht="12.75">
      <c r="A88" s="35" t="s">
        <v>57</v>
      </c>
      <c r="E88" s="40" t="s">
        <v>5</v>
      </c>
    </row>
    <row r="89" spans="1:5" ht="12.75">
      <c r="A89" t="s">
        <v>59</v>
      </c>
      <c r="E89" s="39" t="s">
        <v>5</v>
      </c>
    </row>
    <row r="90" spans="1:16" ht="25.5">
      <c r="A90" t="s">
        <v>49</v>
      </c>
      <c s="34" t="s">
        <v>162</v>
      </c>
      <c s="34" t="s">
        <v>1595</v>
      </c>
      <c s="35" t="s">
        <v>5</v>
      </c>
      <c s="6" t="s">
        <v>1596</v>
      </c>
      <c s="36" t="s">
        <v>54</v>
      </c>
      <c s="37">
        <v>174.148</v>
      </c>
      <c s="36">
        <v>0</v>
      </c>
      <c s="36">
        <f>ROUND(G90*H90,6)</f>
      </c>
      <c r="L90" s="38">
        <v>0</v>
      </c>
      <c s="32">
        <f>ROUND(ROUND(L90,2)*ROUND(G90,3),2)</f>
      </c>
      <c s="36" t="s">
        <v>133</v>
      </c>
      <c>
        <f>(M90*21)/100</f>
      </c>
      <c t="s">
        <v>27</v>
      </c>
    </row>
    <row r="91" spans="1:5" ht="25.5">
      <c r="A91" s="35" t="s">
        <v>56</v>
      </c>
      <c r="E91" s="39" t="s">
        <v>1596</v>
      </c>
    </row>
    <row r="92" spans="1:5" ht="12.75">
      <c r="A92" s="35" t="s">
        <v>57</v>
      </c>
      <c r="E92" s="40" t="s">
        <v>5</v>
      </c>
    </row>
    <row r="93" spans="1:5" ht="12.75">
      <c r="A93" t="s">
        <v>59</v>
      </c>
      <c r="E93" s="39" t="s">
        <v>5</v>
      </c>
    </row>
    <row r="94" spans="1:16" ht="12.75">
      <c r="A94" t="s">
        <v>49</v>
      </c>
      <c s="34" t="s">
        <v>166</v>
      </c>
      <c s="34" t="s">
        <v>65</v>
      </c>
      <c s="35" t="s">
        <v>66</v>
      </c>
      <c s="6" t="s">
        <v>67</v>
      </c>
      <c s="36" t="s">
        <v>54</v>
      </c>
      <c s="37">
        <v>3</v>
      </c>
      <c s="36">
        <v>0</v>
      </c>
      <c s="36">
        <f>ROUND(G94*H94,6)</f>
      </c>
      <c r="L94" s="38">
        <v>0</v>
      </c>
      <c s="32">
        <f>ROUND(ROUND(L94,2)*ROUND(G94,3),2)</f>
      </c>
      <c s="36" t="s">
        <v>55</v>
      </c>
      <c>
        <f>(M94*21)/100</f>
      </c>
      <c t="s">
        <v>27</v>
      </c>
    </row>
    <row r="95" spans="1:5" ht="12.75">
      <c r="A95" s="35" t="s">
        <v>56</v>
      </c>
      <c r="E95" s="39" t="s">
        <v>67</v>
      </c>
    </row>
    <row r="96" spans="1:5" ht="12.75">
      <c r="A96" s="35" t="s">
        <v>57</v>
      </c>
      <c r="E96" s="40" t="s">
        <v>5</v>
      </c>
    </row>
    <row r="97" spans="1:5" ht="153">
      <c r="A97" t="s">
        <v>59</v>
      </c>
      <c r="E97" s="39" t="s">
        <v>1036</v>
      </c>
    </row>
    <row r="98" spans="1:16" ht="25.5">
      <c r="A98" t="s">
        <v>49</v>
      </c>
      <c s="34" t="s">
        <v>169</v>
      </c>
      <c s="34" t="s">
        <v>75</v>
      </c>
      <c s="35" t="s">
        <v>76</v>
      </c>
      <c s="6" t="s">
        <v>77</v>
      </c>
      <c s="36" t="s">
        <v>54</v>
      </c>
      <c s="37">
        <v>0.5</v>
      </c>
      <c s="36">
        <v>0</v>
      </c>
      <c s="36">
        <f>ROUND(G98*H98,6)</f>
      </c>
      <c r="L98" s="38">
        <v>0</v>
      </c>
      <c s="32">
        <f>ROUND(ROUND(L98,2)*ROUND(G98,3),2)</f>
      </c>
      <c s="36" t="s">
        <v>55</v>
      </c>
      <c>
        <f>(M98*21)/100</f>
      </c>
      <c t="s">
        <v>27</v>
      </c>
    </row>
    <row r="99" spans="1:5" ht="25.5">
      <c r="A99" s="35" t="s">
        <v>56</v>
      </c>
      <c r="E99" s="39" t="s">
        <v>77</v>
      </c>
    </row>
    <row r="100" spans="1:5" ht="12.75">
      <c r="A100" s="35" t="s">
        <v>57</v>
      </c>
      <c r="E100" s="40" t="s">
        <v>5</v>
      </c>
    </row>
    <row r="101" spans="1:5" ht="153">
      <c r="A101" t="s">
        <v>59</v>
      </c>
      <c r="E101" s="39" t="s">
        <v>1036</v>
      </c>
    </row>
    <row r="102" spans="1:16" ht="25.5">
      <c r="A102" t="s">
        <v>49</v>
      </c>
      <c s="34" t="s">
        <v>172</v>
      </c>
      <c s="34" t="s">
        <v>79</v>
      </c>
      <c s="35" t="s">
        <v>80</v>
      </c>
      <c s="6" t="s">
        <v>81</v>
      </c>
      <c s="36" t="s">
        <v>54</v>
      </c>
      <c s="37">
        <v>7.228</v>
      </c>
      <c s="36">
        <v>0</v>
      </c>
      <c s="36">
        <f>ROUND(G102*H102,6)</f>
      </c>
      <c r="L102" s="38">
        <v>0</v>
      </c>
      <c s="32">
        <f>ROUND(ROUND(L102,2)*ROUND(G102,3),2)</f>
      </c>
      <c s="36" t="s">
        <v>55</v>
      </c>
      <c>
        <f>(M102*21)/100</f>
      </c>
      <c t="s">
        <v>27</v>
      </c>
    </row>
    <row r="103" spans="1:5" ht="25.5">
      <c r="A103" s="35" t="s">
        <v>56</v>
      </c>
      <c r="E103" s="39" t="s">
        <v>81</v>
      </c>
    </row>
    <row r="104" spans="1:5" ht="12.75">
      <c r="A104" s="35" t="s">
        <v>57</v>
      </c>
      <c r="E104" s="40" t="s">
        <v>5</v>
      </c>
    </row>
    <row r="105" spans="1:5" ht="153">
      <c r="A105" t="s">
        <v>59</v>
      </c>
      <c r="E105" s="39" t="s">
        <v>1597</v>
      </c>
    </row>
    <row r="106" spans="1:16" ht="25.5">
      <c r="A106" t="s">
        <v>49</v>
      </c>
      <c s="34" t="s">
        <v>176</v>
      </c>
      <c s="34" t="s">
        <v>85</v>
      </c>
      <c s="35" t="s">
        <v>86</v>
      </c>
      <c s="6" t="s">
        <v>87</v>
      </c>
      <c s="36" t="s">
        <v>54</v>
      </c>
      <c s="37">
        <v>1</v>
      </c>
      <c s="36">
        <v>0</v>
      </c>
      <c s="36">
        <f>ROUND(G106*H106,6)</f>
      </c>
      <c r="L106" s="38">
        <v>0</v>
      </c>
      <c s="32">
        <f>ROUND(ROUND(L106,2)*ROUND(G106,3),2)</f>
      </c>
      <c s="36" t="s">
        <v>55</v>
      </c>
      <c>
        <f>(M106*21)/100</f>
      </c>
      <c t="s">
        <v>27</v>
      </c>
    </row>
    <row r="107" spans="1:5" ht="25.5">
      <c r="A107" s="35" t="s">
        <v>56</v>
      </c>
      <c r="E107" s="39" t="s">
        <v>87</v>
      </c>
    </row>
    <row r="108" spans="1:5" ht="12.75">
      <c r="A108" s="35" t="s">
        <v>57</v>
      </c>
      <c r="E108" s="40" t="s">
        <v>5</v>
      </c>
    </row>
    <row r="109" spans="1:5" ht="153">
      <c r="A109" t="s">
        <v>59</v>
      </c>
      <c r="E109" s="39" t="s">
        <v>1597</v>
      </c>
    </row>
    <row r="110" spans="1:16" ht="25.5">
      <c r="A110" t="s">
        <v>49</v>
      </c>
      <c s="34" t="s">
        <v>179</v>
      </c>
      <c s="34" t="s">
        <v>95</v>
      </c>
      <c s="35" t="s">
        <v>96</v>
      </c>
      <c s="6" t="s">
        <v>97</v>
      </c>
      <c s="36" t="s">
        <v>54</v>
      </c>
      <c s="37">
        <v>2.329</v>
      </c>
      <c s="36">
        <v>0</v>
      </c>
      <c s="36">
        <f>ROUND(G110*H110,6)</f>
      </c>
      <c r="L110" s="38">
        <v>0</v>
      </c>
      <c s="32">
        <f>ROUND(ROUND(L110,2)*ROUND(G110,3),2)</f>
      </c>
      <c s="36" t="s">
        <v>55</v>
      </c>
      <c>
        <f>(M110*21)/100</f>
      </c>
      <c t="s">
        <v>27</v>
      </c>
    </row>
    <row r="111" spans="1:5" ht="25.5">
      <c r="A111" s="35" t="s">
        <v>56</v>
      </c>
      <c r="E111" s="39" t="s">
        <v>97</v>
      </c>
    </row>
    <row r="112" spans="1:5" ht="12.75">
      <c r="A112" s="35" t="s">
        <v>57</v>
      </c>
      <c r="E112" s="40" t="s">
        <v>5</v>
      </c>
    </row>
    <row r="113" spans="1:5" ht="153">
      <c r="A113" t="s">
        <v>59</v>
      </c>
      <c r="E113" s="39" t="s">
        <v>1597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1040</v>
      </c>
      <c s="41">
        <f>Rekapitulace!C23</f>
      </c>
      <c s="20" t="s">
        <v>0</v>
      </c>
      <c t="s">
        <v>22</v>
      </c>
      <c t="s">
        <v>27</v>
      </c>
    </row>
    <row r="4" spans="1:16" ht="32" customHeight="1">
      <c r="A4" s="24" t="s">
        <v>19</v>
      </c>
      <c s="25" t="s">
        <v>28</v>
      </c>
      <c s="27" t="s">
        <v>1040</v>
      </c>
      <c r="E4" s="26" t="s">
        <v>1041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1600</v>
      </c>
      <c r="E8" s="30" t="s">
        <v>1599</v>
      </c>
      <c r="J8" s="29">
        <f>0+J9+J22+J31+J44+J113+J118+J123</f>
      </c>
      <c s="29">
        <f>0+K9+K22+K31+K44+K113+K118+K123</f>
      </c>
      <c s="29">
        <f>0+L9+L22+L31+L44+L113+L118+L123</f>
      </c>
      <c s="29">
        <f>0+M9+M22+M31+M44+M113+M118+M123</f>
      </c>
    </row>
    <row r="9" spans="1:13" ht="12.75">
      <c r="A9" t="s">
        <v>46</v>
      </c>
      <c r="C9" s="31" t="s">
        <v>27</v>
      </c>
      <c r="E9" s="33" t="s">
        <v>953</v>
      </c>
      <c r="J9" s="32">
        <f>0</f>
      </c>
      <c s="32">
        <f>0</f>
      </c>
      <c s="32">
        <f>0+L10+L14+L18</f>
      </c>
      <c s="32">
        <f>0+M10+M14+M18</f>
      </c>
    </row>
    <row r="10" spans="1:16" ht="12.75">
      <c r="A10" t="s">
        <v>49</v>
      </c>
      <c s="34" t="s">
        <v>50</v>
      </c>
      <c s="34" t="s">
        <v>1601</v>
      </c>
      <c s="35" t="s">
        <v>5</v>
      </c>
      <c s="6" t="s">
        <v>1602</v>
      </c>
      <c s="36" t="s">
        <v>496</v>
      </c>
      <c s="37">
        <v>2.16</v>
      </c>
      <c s="36">
        <v>2.30102</v>
      </c>
      <c s="36">
        <f>ROUND(G10*H10,6)</f>
      </c>
      <c r="L10" s="38">
        <v>0</v>
      </c>
      <c s="32">
        <f>ROUND(ROUND(L10,2)*ROUND(G10,3),2)</f>
      </c>
      <c s="36" t="s">
        <v>133</v>
      </c>
      <c>
        <f>(M10*21)/100</f>
      </c>
      <c t="s">
        <v>27</v>
      </c>
    </row>
    <row r="11" spans="1:5" ht="12.75">
      <c r="A11" s="35" t="s">
        <v>56</v>
      </c>
      <c r="E11" s="39" t="s">
        <v>1602</v>
      </c>
    </row>
    <row r="12" spans="1:5" ht="12.75">
      <c r="A12" s="35" t="s">
        <v>57</v>
      </c>
      <c r="E12" s="40" t="s">
        <v>1603</v>
      </c>
    </row>
    <row r="13" spans="1:5" ht="12.75">
      <c r="A13" t="s">
        <v>59</v>
      </c>
      <c r="E13" s="39" t="s">
        <v>5</v>
      </c>
    </row>
    <row r="14" spans="1:16" ht="12.75">
      <c r="A14" t="s">
        <v>49</v>
      </c>
      <c s="34" t="s">
        <v>27</v>
      </c>
      <c s="34" t="s">
        <v>957</v>
      </c>
      <c s="35" t="s">
        <v>5</v>
      </c>
      <c s="6" t="s">
        <v>958</v>
      </c>
      <c s="36" t="s">
        <v>501</v>
      </c>
      <c s="37">
        <v>14.4</v>
      </c>
      <c s="36">
        <v>0.00264</v>
      </c>
      <c s="36">
        <f>ROUND(G14*H14,6)</f>
      </c>
      <c r="L14" s="38">
        <v>0</v>
      </c>
      <c s="32">
        <f>ROUND(ROUND(L14,2)*ROUND(G14,3),2)</f>
      </c>
      <c s="36" t="s">
        <v>133</v>
      </c>
      <c>
        <f>(M14*21)/100</f>
      </c>
      <c t="s">
        <v>27</v>
      </c>
    </row>
    <row r="15" spans="1:5" ht="12.75">
      <c r="A15" s="35" t="s">
        <v>56</v>
      </c>
      <c r="E15" s="39" t="s">
        <v>958</v>
      </c>
    </row>
    <row r="16" spans="1:5" ht="12.75">
      <c r="A16" s="35" t="s">
        <v>57</v>
      </c>
      <c r="E16" s="40" t="s">
        <v>1604</v>
      </c>
    </row>
    <row r="17" spans="1:5" ht="12.75">
      <c r="A17" t="s">
        <v>59</v>
      </c>
      <c r="E17" s="39" t="s">
        <v>5</v>
      </c>
    </row>
    <row r="18" spans="1:16" ht="12.75">
      <c r="A18" t="s">
        <v>49</v>
      </c>
      <c s="34" t="s">
        <v>25</v>
      </c>
      <c s="34" t="s">
        <v>959</v>
      </c>
      <c s="35" t="s">
        <v>5</v>
      </c>
      <c s="6" t="s">
        <v>960</v>
      </c>
      <c s="36" t="s">
        <v>501</v>
      </c>
      <c s="37">
        <v>14.4</v>
      </c>
      <c s="36">
        <v>0</v>
      </c>
      <c s="36">
        <f>ROUND(G18*H18,6)</f>
      </c>
      <c r="L18" s="38">
        <v>0</v>
      </c>
      <c s="32">
        <f>ROUND(ROUND(L18,2)*ROUND(G18,3),2)</f>
      </c>
      <c s="36" t="s">
        <v>133</v>
      </c>
      <c>
        <f>(M18*21)/100</f>
      </c>
      <c t="s">
        <v>27</v>
      </c>
    </row>
    <row r="19" spans="1:5" ht="12.75">
      <c r="A19" s="35" t="s">
        <v>56</v>
      </c>
      <c r="E19" s="39" t="s">
        <v>960</v>
      </c>
    </row>
    <row r="20" spans="1:5" ht="12.75">
      <c r="A20" s="35" t="s">
        <v>57</v>
      </c>
      <c r="E20" s="40" t="s">
        <v>1604</v>
      </c>
    </row>
    <row r="21" spans="1:5" ht="12.75">
      <c r="A21" t="s">
        <v>59</v>
      </c>
      <c r="E21" s="39" t="s">
        <v>5</v>
      </c>
    </row>
    <row r="22" spans="1:13" ht="12.75">
      <c r="A22" t="s">
        <v>46</v>
      </c>
      <c r="C22" s="31" t="s">
        <v>1137</v>
      </c>
      <c r="E22" s="33" t="s">
        <v>1138</v>
      </c>
      <c r="J22" s="32">
        <f>0</f>
      </c>
      <c s="32">
        <f>0</f>
      </c>
      <c s="32">
        <f>0+L23+L27</f>
      </c>
      <c s="32">
        <f>0+M23+M27</f>
      </c>
    </row>
    <row r="23" spans="1:16" ht="25.5">
      <c r="A23" t="s">
        <v>49</v>
      </c>
      <c s="34" t="s">
        <v>26</v>
      </c>
      <c s="34" t="s">
        <v>1605</v>
      </c>
      <c s="35" t="s">
        <v>5</v>
      </c>
      <c s="6" t="s">
        <v>1606</v>
      </c>
      <c s="36" t="s">
        <v>182</v>
      </c>
      <c s="37">
        <v>4.25</v>
      </c>
      <c s="36">
        <v>0.00744</v>
      </c>
      <c s="36">
        <f>ROUND(G23*H23,6)</f>
      </c>
      <c r="L23" s="38">
        <v>0</v>
      </c>
      <c s="32">
        <f>ROUND(ROUND(L23,2)*ROUND(G23,3),2)</f>
      </c>
      <c s="36" t="s">
        <v>133</v>
      </c>
      <c>
        <f>(M23*21)/100</f>
      </c>
      <c t="s">
        <v>27</v>
      </c>
    </row>
    <row r="24" spans="1:5" ht="25.5">
      <c r="A24" s="35" t="s">
        <v>56</v>
      </c>
      <c r="E24" s="39" t="s">
        <v>1606</v>
      </c>
    </row>
    <row r="25" spans="1:5" ht="12.75">
      <c r="A25" s="35" t="s">
        <v>57</v>
      </c>
      <c r="E25" s="40" t="s">
        <v>1607</v>
      </c>
    </row>
    <row r="26" spans="1:5" ht="25.5">
      <c r="A26" t="s">
        <v>59</v>
      </c>
      <c r="E26" s="39" t="s">
        <v>1608</v>
      </c>
    </row>
    <row r="27" spans="1:16" ht="25.5">
      <c r="A27" t="s">
        <v>49</v>
      </c>
      <c s="34" t="s">
        <v>84</v>
      </c>
      <c s="34" t="s">
        <v>1150</v>
      </c>
      <c s="35" t="s">
        <v>5</v>
      </c>
      <c s="6" t="s">
        <v>1151</v>
      </c>
      <c s="36" t="s">
        <v>54</v>
      </c>
      <c s="37">
        <v>0.032</v>
      </c>
      <c s="36">
        <v>0</v>
      </c>
      <c s="36">
        <f>ROUND(G27*H27,6)</f>
      </c>
      <c r="L27" s="38">
        <v>0</v>
      </c>
      <c s="32">
        <f>ROUND(ROUND(L27,2)*ROUND(G27,3),2)</f>
      </c>
      <c s="36" t="s">
        <v>133</v>
      </c>
      <c>
        <f>(M27*21)/100</f>
      </c>
      <c t="s">
        <v>27</v>
      </c>
    </row>
    <row r="28" spans="1:5" ht="25.5">
      <c r="A28" s="35" t="s">
        <v>56</v>
      </c>
      <c r="E28" s="39" t="s">
        <v>1151</v>
      </c>
    </row>
    <row r="29" spans="1:5" ht="12.75">
      <c r="A29" s="35" t="s">
        <v>57</v>
      </c>
      <c r="E29" s="40" t="s">
        <v>5</v>
      </c>
    </row>
    <row r="30" spans="1:5" ht="12.75">
      <c r="A30" t="s">
        <v>59</v>
      </c>
      <c r="E30" s="39" t="s">
        <v>5</v>
      </c>
    </row>
    <row r="31" spans="1:13" ht="12.75">
      <c r="A31" t="s">
        <v>46</v>
      </c>
      <c r="C31" s="31" t="s">
        <v>1569</v>
      </c>
      <c r="E31" s="33" t="s">
        <v>1570</v>
      </c>
      <c r="J31" s="32">
        <f>0</f>
      </c>
      <c s="32">
        <f>0</f>
      </c>
      <c s="32">
        <f>0+L32+L36+L40</f>
      </c>
      <c s="32">
        <f>0+M32+M36+M40</f>
      </c>
    </row>
    <row r="32" spans="1:16" ht="12.75">
      <c r="A32" t="s">
        <v>49</v>
      </c>
      <c s="34" t="s">
        <v>89</v>
      </c>
      <c s="34" t="s">
        <v>1609</v>
      </c>
      <c s="35" t="s">
        <v>5</v>
      </c>
      <c s="6" t="s">
        <v>1610</v>
      </c>
      <c s="36" t="s">
        <v>132</v>
      </c>
      <c s="37">
        <v>6</v>
      </c>
      <c s="36">
        <v>0</v>
      </c>
      <c s="36">
        <f>ROUND(G32*H32,6)</f>
      </c>
      <c r="L32" s="38">
        <v>0</v>
      </c>
      <c s="32">
        <f>ROUND(ROUND(L32,2)*ROUND(G32,3),2)</f>
      </c>
      <c s="36" t="s">
        <v>133</v>
      </c>
      <c>
        <f>(M32*21)/100</f>
      </c>
      <c t="s">
        <v>27</v>
      </c>
    </row>
    <row r="33" spans="1:5" ht="12.75">
      <c r="A33" s="35" t="s">
        <v>56</v>
      </c>
      <c r="E33" s="39" t="s">
        <v>1610</v>
      </c>
    </row>
    <row r="34" spans="1:5" ht="12.75">
      <c r="A34" s="35" t="s">
        <v>57</v>
      </c>
      <c r="E34" s="40" t="s">
        <v>1611</v>
      </c>
    </row>
    <row r="35" spans="1:5" ht="12.75">
      <c r="A35" t="s">
        <v>59</v>
      </c>
      <c r="E35" s="39" t="s">
        <v>5</v>
      </c>
    </row>
    <row r="36" spans="1:16" ht="12.75">
      <c r="A36" t="s">
        <v>49</v>
      </c>
      <c s="34" t="s">
        <v>94</v>
      </c>
      <c s="34" t="s">
        <v>1612</v>
      </c>
      <c s="35" t="s">
        <v>5</v>
      </c>
      <c s="6" t="s">
        <v>1613</v>
      </c>
      <c s="36" t="s">
        <v>132</v>
      </c>
      <c s="37">
        <v>6</v>
      </c>
      <c s="36">
        <v>0.0003</v>
      </c>
      <c s="36">
        <f>ROUND(G36*H36,6)</f>
      </c>
      <c r="L36" s="38">
        <v>0</v>
      </c>
      <c s="32">
        <f>ROUND(ROUND(L36,2)*ROUND(G36,3),2)</f>
      </c>
      <c s="36" t="s">
        <v>55</v>
      </c>
      <c>
        <f>(M36*21)/100</f>
      </c>
      <c t="s">
        <v>27</v>
      </c>
    </row>
    <row r="37" spans="1:5" ht="12.75">
      <c r="A37" s="35" t="s">
        <v>56</v>
      </c>
      <c r="E37" s="39" t="s">
        <v>1613</v>
      </c>
    </row>
    <row r="38" spans="1:5" ht="12.75">
      <c r="A38" s="35" t="s">
        <v>57</v>
      </c>
      <c r="E38" s="40" t="s">
        <v>5</v>
      </c>
    </row>
    <row r="39" spans="1:5" ht="12.75">
      <c r="A39" t="s">
        <v>59</v>
      </c>
      <c r="E39" s="39" t="s">
        <v>5</v>
      </c>
    </row>
    <row r="40" spans="1:16" ht="25.5">
      <c r="A40" t="s">
        <v>49</v>
      </c>
      <c s="34" t="s">
        <v>150</v>
      </c>
      <c s="34" t="s">
        <v>1614</v>
      </c>
      <c s="35" t="s">
        <v>5</v>
      </c>
      <c s="6" t="s">
        <v>1615</v>
      </c>
      <c s="36" t="s">
        <v>54</v>
      </c>
      <c s="37">
        <v>0.002</v>
      </c>
      <c s="36">
        <v>0</v>
      </c>
      <c s="36">
        <f>ROUND(G40*H40,6)</f>
      </c>
      <c r="L40" s="38">
        <v>0</v>
      </c>
      <c s="32">
        <f>ROUND(ROUND(L40,2)*ROUND(G40,3),2)</f>
      </c>
      <c s="36" t="s">
        <v>133</v>
      </c>
      <c>
        <f>(M40*21)/100</f>
      </c>
      <c t="s">
        <v>27</v>
      </c>
    </row>
    <row r="41" spans="1:5" ht="25.5">
      <c r="A41" s="35" t="s">
        <v>56</v>
      </c>
      <c r="E41" s="39" t="s">
        <v>1615</v>
      </c>
    </row>
    <row r="42" spans="1:5" ht="12.75">
      <c r="A42" s="35" t="s">
        <v>57</v>
      </c>
      <c r="E42" s="40" t="s">
        <v>5</v>
      </c>
    </row>
    <row r="43" spans="1:5" ht="12.75">
      <c r="A43" t="s">
        <v>59</v>
      </c>
      <c r="E43" s="39" t="s">
        <v>5</v>
      </c>
    </row>
    <row r="44" spans="1:13" ht="12.75">
      <c r="A44" t="s">
        <v>46</v>
      </c>
      <c r="C44" s="31" t="s">
        <v>1152</v>
      </c>
      <c r="E44" s="33" t="s">
        <v>1153</v>
      </c>
      <c r="J44" s="32">
        <f>0</f>
      </c>
      <c s="32">
        <f>0</f>
      </c>
      <c s="32">
        <f>0+L45+L49+L53+L57+L61+L65+L69+L73+L77+L81+L85+L89+L93+L97+L101+L105+L109</f>
      </c>
      <c s="32">
        <f>0+M45+M49+M53+M57+M61+M65+M69+M73+M77+M81+M85+M89+M93+M97+M101+M105+M109</f>
      </c>
    </row>
    <row r="45" spans="1:16" ht="25.5">
      <c r="A45" t="s">
        <v>49</v>
      </c>
      <c s="34" t="s">
        <v>153</v>
      </c>
      <c s="34" t="s">
        <v>1616</v>
      </c>
      <c s="35" t="s">
        <v>5</v>
      </c>
      <c s="6" t="s">
        <v>1617</v>
      </c>
      <c s="36" t="s">
        <v>501</v>
      </c>
      <c s="37">
        <v>13.356</v>
      </c>
      <c s="36">
        <v>0.0001</v>
      </c>
      <c s="36">
        <f>ROUND(G45*H45,6)</f>
      </c>
      <c r="L45" s="38">
        <v>0</v>
      </c>
      <c s="32">
        <f>ROUND(ROUND(L45,2)*ROUND(G45,3),2)</f>
      </c>
      <c s="36" t="s">
        <v>133</v>
      </c>
      <c>
        <f>(M45*21)/100</f>
      </c>
      <c t="s">
        <v>27</v>
      </c>
    </row>
    <row r="46" spans="1:5" ht="25.5">
      <c r="A46" s="35" t="s">
        <v>56</v>
      </c>
      <c r="E46" s="39" t="s">
        <v>1617</v>
      </c>
    </row>
    <row r="47" spans="1:5" ht="12.75">
      <c r="A47" s="35" t="s">
        <v>57</v>
      </c>
      <c r="E47" s="40" t="s">
        <v>1618</v>
      </c>
    </row>
    <row r="48" spans="1:5" ht="12.75">
      <c r="A48" t="s">
        <v>59</v>
      </c>
      <c r="E48" s="39" t="s">
        <v>5</v>
      </c>
    </row>
    <row r="49" spans="1:16" ht="12.75">
      <c r="A49" t="s">
        <v>49</v>
      </c>
      <c s="34" t="s">
        <v>156</v>
      </c>
      <c s="34" t="s">
        <v>1619</v>
      </c>
      <c s="35" t="s">
        <v>5</v>
      </c>
      <c s="6" t="s">
        <v>1620</v>
      </c>
      <c s="36" t="s">
        <v>501</v>
      </c>
      <c s="37">
        <v>15.132</v>
      </c>
      <c s="36">
        <v>0.00693</v>
      </c>
      <c s="36">
        <f>ROUND(G49*H49,6)</f>
      </c>
      <c r="L49" s="38">
        <v>0</v>
      </c>
      <c s="32">
        <f>ROUND(ROUND(L49,2)*ROUND(G49,3),2)</f>
      </c>
      <c s="36" t="s">
        <v>133</v>
      </c>
      <c>
        <f>(M49*21)/100</f>
      </c>
      <c t="s">
        <v>27</v>
      </c>
    </row>
    <row r="50" spans="1:5" ht="12.75">
      <c r="A50" s="35" t="s">
        <v>56</v>
      </c>
      <c r="E50" s="39" t="s">
        <v>1620</v>
      </c>
    </row>
    <row r="51" spans="1:5" ht="12.75">
      <c r="A51" s="35" t="s">
        <v>57</v>
      </c>
      <c r="E51" s="40" t="s">
        <v>5</v>
      </c>
    </row>
    <row r="52" spans="1:5" ht="12.75">
      <c r="A52" t="s">
        <v>59</v>
      </c>
      <c r="E52" s="39" t="s">
        <v>1621</v>
      </c>
    </row>
    <row r="53" spans="1:16" ht="12.75">
      <c r="A53" t="s">
        <v>49</v>
      </c>
      <c s="34" t="s">
        <v>159</v>
      </c>
      <c s="34" t="s">
        <v>1622</v>
      </c>
      <c s="35" t="s">
        <v>5</v>
      </c>
      <c s="6" t="s">
        <v>1623</v>
      </c>
      <c s="36" t="s">
        <v>1295</v>
      </c>
      <c s="37">
        <v>92.668</v>
      </c>
      <c s="36">
        <v>7E-05</v>
      </c>
      <c s="36">
        <f>ROUND(G53*H53,6)</f>
      </c>
      <c r="L53" s="38">
        <v>0</v>
      </c>
      <c s="32">
        <f>ROUND(ROUND(L53,2)*ROUND(G53,3),2)</f>
      </c>
      <c s="36" t="s">
        <v>133</v>
      </c>
      <c>
        <f>(M53*21)/100</f>
      </c>
      <c t="s">
        <v>27</v>
      </c>
    </row>
    <row r="54" spans="1:5" ht="12.75">
      <c r="A54" s="35" t="s">
        <v>56</v>
      </c>
      <c r="E54" s="39" t="s">
        <v>1623</v>
      </c>
    </row>
    <row r="55" spans="1:5" ht="12.75">
      <c r="A55" s="35" t="s">
        <v>57</v>
      </c>
      <c r="E55" s="40" t="s">
        <v>1624</v>
      </c>
    </row>
    <row r="56" spans="1:5" ht="12.75">
      <c r="A56" t="s">
        <v>59</v>
      </c>
      <c r="E56" s="39" t="s">
        <v>5</v>
      </c>
    </row>
    <row r="57" spans="1:16" ht="12.75">
      <c r="A57" t="s">
        <v>49</v>
      </c>
      <c s="34" t="s">
        <v>162</v>
      </c>
      <c s="34" t="s">
        <v>1625</v>
      </c>
      <c s="35" t="s">
        <v>5</v>
      </c>
      <c s="6" t="s">
        <v>1626</v>
      </c>
      <c s="36" t="s">
        <v>54</v>
      </c>
      <c s="37">
        <v>0.054</v>
      </c>
      <c s="36">
        <v>1</v>
      </c>
      <c s="36">
        <f>ROUND(G57*H57,6)</f>
      </c>
      <c r="L57" s="38">
        <v>0</v>
      </c>
      <c s="32">
        <f>ROUND(ROUND(L57,2)*ROUND(G57,3),2)</f>
      </c>
      <c s="36" t="s">
        <v>133</v>
      </c>
      <c>
        <f>(M57*21)/100</f>
      </c>
      <c t="s">
        <v>27</v>
      </c>
    </row>
    <row r="58" spans="1:5" ht="12.75">
      <c r="A58" s="35" t="s">
        <v>56</v>
      </c>
      <c r="E58" s="39" t="s">
        <v>1626</v>
      </c>
    </row>
    <row r="59" spans="1:5" ht="25.5">
      <c r="A59" s="35" t="s">
        <v>57</v>
      </c>
      <c r="E59" s="40" t="s">
        <v>1627</v>
      </c>
    </row>
    <row r="60" spans="1:5" ht="12.75">
      <c r="A60" t="s">
        <v>59</v>
      </c>
      <c r="E60" s="39" t="s">
        <v>5</v>
      </c>
    </row>
    <row r="61" spans="1:16" ht="12.75">
      <c r="A61" t="s">
        <v>49</v>
      </c>
      <c s="34" t="s">
        <v>166</v>
      </c>
      <c s="34" t="s">
        <v>1628</v>
      </c>
      <c s="35" t="s">
        <v>5</v>
      </c>
      <c s="6" t="s">
        <v>1629</v>
      </c>
      <c s="36" t="s">
        <v>54</v>
      </c>
      <c s="37">
        <v>0.014</v>
      </c>
      <c s="36">
        <v>1</v>
      </c>
      <c s="36">
        <f>ROUND(G61*H61,6)</f>
      </c>
      <c r="L61" s="38">
        <v>0</v>
      </c>
      <c s="32">
        <f>ROUND(ROUND(L61,2)*ROUND(G61,3),2)</f>
      </c>
      <c s="36" t="s">
        <v>133</v>
      </c>
      <c>
        <f>(M61*21)/100</f>
      </c>
      <c t="s">
        <v>27</v>
      </c>
    </row>
    <row r="62" spans="1:5" ht="12.75">
      <c r="A62" s="35" t="s">
        <v>56</v>
      </c>
      <c r="E62" s="39" t="s">
        <v>1629</v>
      </c>
    </row>
    <row r="63" spans="1:5" ht="25.5">
      <c r="A63" s="35" t="s">
        <v>57</v>
      </c>
      <c r="E63" s="40" t="s">
        <v>1630</v>
      </c>
    </row>
    <row r="64" spans="1:5" ht="12.75">
      <c r="A64" t="s">
        <v>59</v>
      </c>
      <c r="E64" s="39" t="s">
        <v>1621</v>
      </c>
    </row>
    <row r="65" spans="1:16" ht="12.75">
      <c r="A65" t="s">
        <v>49</v>
      </c>
      <c s="34" t="s">
        <v>169</v>
      </c>
      <c s="34" t="s">
        <v>1631</v>
      </c>
      <c s="35" t="s">
        <v>5</v>
      </c>
      <c s="6" t="s">
        <v>1632</v>
      </c>
      <c s="36" t="s">
        <v>54</v>
      </c>
      <c s="37">
        <v>0.039</v>
      </c>
      <c s="36">
        <v>1</v>
      </c>
      <c s="36">
        <f>ROUND(G65*H65,6)</f>
      </c>
      <c r="L65" s="38">
        <v>0</v>
      </c>
      <c s="32">
        <f>ROUND(ROUND(L65,2)*ROUND(G65,3),2)</f>
      </c>
      <c s="36" t="s">
        <v>133</v>
      </c>
      <c>
        <f>(M65*21)/100</f>
      </c>
      <c t="s">
        <v>27</v>
      </c>
    </row>
    <row r="66" spans="1:5" ht="12.75">
      <c r="A66" s="35" t="s">
        <v>56</v>
      </c>
      <c r="E66" s="39" t="s">
        <v>1632</v>
      </c>
    </row>
    <row r="67" spans="1:5" ht="25.5">
      <c r="A67" s="35" t="s">
        <v>57</v>
      </c>
      <c r="E67" s="40" t="s">
        <v>1633</v>
      </c>
    </row>
    <row r="68" spans="1:5" ht="12.75">
      <c r="A68" t="s">
        <v>59</v>
      </c>
      <c r="E68" s="39" t="s">
        <v>1621</v>
      </c>
    </row>
    <row r="69" spans="1:16" ht="12.75">
      <c r="A69" t="s">
        <v>49</v>
      </c>
      <c s="34" t="s">
        <v>172</v>
      </c>
      <c s="34" t="s">
        <v>1634</v>
      </c>
      <c s="35" t="s">
        <v>5</v>
      </c>
      <c s="6" t="s">
        <v>1635</v>
      </c>
      <c s="36" t="s">
        <v>1295</v>
      </c>
      <c s="37">
        <v>116.086</v>
      </c>
      <c s="36">
        <v>6E-05</v>
      </c>
      <c s="36">
        <f>ROUND(G69*H69,6)</f>
      </c>
      <c r="L69" s="38">
        <v>0</v>
      </c>
      <c s="32">
        <f>ROUND(ROUND(L69,2)*ROUND(G69,3),2)</f>
      </c>
      <c s="36" t="s">
        <v>133</v>
      </c>
      <c>
        <f>(M69*21)/100</f>
      </c>
      <c t="s">
        <v>27</v>
      </c>
    </row>
    <row r="70" spans="1:5" ht="12.75">
      <c r="A70" s="35" t="s">
        <v>56</v>
      </c>
      <c r="E70" s="39" t="s">
        <v>1635</v>
      </c>
    </row>
    <row r="71" spans="1:5" ht="12.75">
      <c r="A71" s="35" t="s">
        <v>57</v>
      </c>
      <c r="E71" s="40" t="s">
        <v>1636</v>
      </c>
    </row>
    <row r="72" spans="1:5" ht="12.75">
      <c r="A72" t="s">
        <v>59</v>
      </c>
      <c r="E72" s="39" t="s">
        <v>5</v>
      </c>
    </row>
    <row r="73" spans="1:16" ht="12.75">
      <c r="A73" t="s">
        <v>49</v>
      </c>
      <c s="34" t="s">
        <v>176</v>
      </c>
      <c s="34" t="s">
        <v>1637</v>
      </c>
      <c s="35" t="s">
        <v>5</v>
      </c>
      <c s="6" t="s">
        <v>1638</v>
      </c>
      <c s="36" t="s">
        <v>54</v>
      </c>
      <c s="37">
        <v>0.094</v>
      </c>
      <c s="36">
        <v>1</v>
      </c>
      <c s="36">
        <f>ROUND(G73*H73,6)</f>
      </c>
      <c r="L73" s="38">
        <v>0</v>
      </c>
      <c s="32">
        <f>ROUND(ROUND(L73,2)*ROUND(G73,3),2)</f>
      </c>
      <c s="36" t="s">
        <v>133</v>
      </c>
      <c>
        <f>(M73*21)/100</f>
      </c>
      <c t="s">
        <v>27</v>
      </c>
    </row>
    <row r="74" spans="1:5" ht="12.75">
      <c r="A74" s="35" t="s">
        <v>56</v>
      </c>
      <c r="E74" s="39" t="s">
        <v>1638</v>
      </c>
    </row>
    <row r="75" spans="1:5" ht="25.5">
      <c r="A75" s="35" t="s">
        <v>57</v>
      </c>
      <c r="E75" s="40" t="s">
        <v>1639</v>
      </c>
    </row>
    <row r="76" spans="1:5" ht="12.75">
      <c r="A76" t="s">
        <v>59</v>
      </c>
      <c r="E76" s="39" t="s">
        <v>1621</v>
      </c>
    </row>
    <row r="77" spans="1:16" ht="12.75">
      <c r="A77" t="s">
        <v>49</v>
      </c>
      <c s="34" t="s">
        <v>179</v>
      </c>
      <c s="34" t="s">
        <v>1628</v>
      </c>
      <c s="35" t="s">
        <v>50</v>
      </c>
      <c s="6" t="s">
        <v>1629</v>
      </c>
      <c s="36" t="s">
        <v>54</v>
      </c>
      <c s="37">
        <v>0.04</v>
      </c>
      <c s="36">
        <v>1</v>
      </c>
      <c s="36">
        <f>ROUND(G77*H77,6)</f>
      </c>
      <c r="L77" s="38">
        <v>0</v>
      </c>
      <c s="32">
        <f>ROUND(ROUND(L77,2)*ROUND(G77,3),2)</f>
      </c>
      <c s="36" t="s">
        <v>133</v>
      </c>
      <c>
        <f>(M77*21)/100</f>
      </c>
      <c t="s">
        <v>27</v>
      </c>
    </row>
    <row r="78" spans="1:5" ht="12.75">
      <c r="A78" s="35" t="s">
        <v>56</v>
      </c>
      <c r="E78" s="39" t="s">
        <v>1629</v>
      </c>
    </row>
    <row r="79" spans="1:5" ht="25.5">
      <c r="A79" s="35" t="s">
        <v>57</v>
      </c>
      <c r="E79" s="40" t="s">
        <v>1640</v>
      </c>
    </row>
    <row r="80" spans="1:5" ht="12.75">
      <c r="A80" t="s">
        <v>59</v>
      </c>
      <c r="E80" s="39" t="s">
        <v>1621</v>
      </c>
    </row>
    <row r="81" spans="1:16" ht="12.75">
      <c r="A81" t="s">
        <v>49</v>
      </c>
      <c s="34" t="s">
        <v>183</v>
      </c>
      <c s="34" t="s">
        <v>1641</v>
      </c>
      <c s="35" t="s">
        <v>5</v>
      </c>
      <c s="6" t="s">
        <v>1642</v>
      </c>
      <c s="36" t="s">
        <v>1295</v>
      </c>
      <c s="37">
        <v>118.146</v>
      </c>
      <c s="36">
        <v>6E-05</v>
      </c>
      <c s="36">
        <f>ROUND(G81*H81,6)</f>
      </c>
      <c r="L81" s="38">
        <v>0</v>
      </c>
      <c s="32">
        <f>ROUND(ROUND(L81,2)*ROUND(G81,3),2)</f>
      </c>
      <c s="36" t="s">
        <v>133</v>
      </c>
      <c>
        <f>(M81*21)/100</f>
      </c>
      <c t="s">
        <v>27</v>
      </c>
    </row>
    <row r="82" spans="1:5" ht="12.75">
      <c r="A82" s="35" t="s">
        <v>56</v>
      </c>
      <c r="E82" s="39" t="s">
        <v>1642</v>
      </c>
    </row>
    <row r="83" spans="1:5" ht="12.75">
      <c r="A83" s="35" t="s">
        <v>57</v>
      </c>
      <c r="E83" s="40" t="s">
        <v>1643</v>
      </c>
    </row>
    <row r="84" spans="1:5" ht="12.75">
      <c r="A84" t="s">
        <v>59</v>
      </c>
      <c r="E84" s="39" t="s">
        <v>5</v>
      </c>
    </row>
    <row r="85" spans="1:16" ht="12.75">
      <c r="A85" t="s">
        <v>49</v>
      </c>
      <c s="34" t="s">
        <v>186</v>
      </c>
      <c s="34" t="s">
        <v>1644</v>
      </c>
      <c s="35" t="s">
        <v>5</v>
      </c>
      <c s="6" t="s">
        <v>1645</v>
      </c>
      <c s="36" t="s">
        <v>54</v>
      </c>
      <c s="37">
        <v>0.137</v>
      </c>
      <c s="36">
        <v>1</v>
      </c>
      <c s="36">
        <f>ROUND(G85*H85,6)</f>
      </c>
      <c r="L85" s="38">
        <v>0</v>
      </c>
      <c s="32">
        <f>ROUND(ROUND(L85,2)*ROUND(G85,3),2)</f>
      </c>
      <c s="36" t="s">
        <v>133</v>
      </c>
      <c>
        <f>(M85*21)/100</f>
      </c>
      <c t="s">
        <v>27</v>
      </c>
    </row>
    <row r="86" spans="1:5" ht="12.75">
      <c r="A86" s="35" t="s">
        <v>56</v>
      </c>
      <c r="E86" s="39" t="s">
        <v>1645</v>
      </c>
    </row>
    <row r="87" spans="1:5" ht="25.5">
      <c r="A87" s="35" t="s">
        <v>57</v>
      </c>
      <c r="E87" s="40" t="s">
        <v>1646</v>
      </c>
    </row>
    <row r="88" spans="1:5" ht="12.75">
      <c r="A88" t="s">
        <v>59</v>
      </c>
      <c r="E88" s="39" t="s">
        <v>1621</v>
      </c>
    </row>
    <row r="89" spans="1:16" ht="12.75">
      <c r="A89" t="s">
        <v>49</v>
      </c>
      <c s="34" t="s">
        <v>189</v>
      </c>
      <c s="34" t="s">
        <v>1647</v>
      </c>
      <c s="35" t="s">
        <v>5</v>
      </c>
      <c s="6" t="s">
        <v>1648</v>
      </c>
      <c s="36" t="s">
        <v>1295</v>
      </c>
      <c s="37">
        <v>408.238</v>
      </c>
      <c s="36">
        <v>5E-05</v>
      </c>
      <c s="36">
        <f>ROUND(G89*H89,6)</f>
      </c>
      <c r="L89" s="38">
        <v>0</v>
      </c>
      <c s="32">
        <f>ROUND(ROUND(L89,2)*ROUND(G89,3),2)</f>
      </c>
      <c s="36" t="s">
        <v>133</v>
      </c>
      <c>
        <f>(M89*21)/100</f>
      </c>
      <c t="s">
        <v>27</v>
      </c>
    </row>
    <row r="90" spans="1:5" ht="12.75">
      <c r="A90" s="35" t="s">
        <v>56</v>
      </c>
      <c r="E90" s="39" t="s">
        <v>1648</v>
      </c>
    </row>
    <row r="91" spans="1:5" ht="12.75">
      <c r="A91" s="35" t="s">
        <v>57</v>
      </c>
      <c r="E91" s="40" t="s">
        <v>1649</v>
      </c>
    </row>
    <row r="92" spans="1:5" ht="12.75">
      <c r="A92" t="s">
        <v>59</v>
      </c>
      <c r="E92" s="39" t="s">
        <v>5</v>
      </c>
    </row>
    <row r="93" spans="1:16" ht="12.75">
      <c r="A93" t="s">
        <v>49</v>
      </c>
      <c s="34" t="s">
        <v>192</v>
      </c>
      <c s="34" t="s">
        <v>1644</v>
      </c>
      <c s="35" t="s">
        <v>50</v>
      </c>
      <c s="6" t="s">
        <v>1645</v>
      </c>
      <c s="36" t="s">
        <v>54</v>
      </c>
      <c s="37">
        <v>0.29</v>
      </c>
      <c s="36">
        <v>1</v>
      </c>
      <c s="36">
        <f>ROUND(G93*H93,6)</f>
      </c>
      <c r="L93" s="38">
        <v>0</v>
      </c>
      <c s="32">
        <f>ROUND(ROUND(L93,2)*ROUND(G93,3),2)</f>
      </c>
      <c s="36" t="s">
        <v>133</v>
      </c>
      <c>
        <f>(M93*21)/100</f>
      </c>
      <c t="s">
        <v>27</v>
      </c>
    </row>
    <row r="94" spans="1:5" ht="12.75">
      <c r="A94" s="35" t="s">
        <v>56</v>
      </c>
      <c r="E94" s="39" t="s">
        <v>1645</v>
      </c>
    </row>
    <row r="95" spans="1:5" ht="25.5">
      <c r="A95" s="35" t="s">
        <v>57</v>
      </c>
      <c r="E95" s="40" t="s">
        <v>1650</v>
      </c>
    </row>
    <row r="96" spans="1:5" ht="12.75">
      <c r="A96" t="s">
        <v>59</v>
      </c>
      <c r="E96" s="39" t="s">
        <v>1621</v>
      </c>
    </row>
    <row r="97" spans="1:16" ht="12.75">
      <c r="A97" t="s">
        <v>49</v>
      </c>
      <c s="34" t="s">
        <v>195</v>
      </c>
      <c s="34" t="s">
        <v>1651</v>
      </c>
      <c s="35" t="s">
        <v>5</v>
      </c>
      <c s="6" t="s">
        <v>1652</v>
      </c>
      <c s="36" t="s">
        <v>54</v>
      </c>
      <c s="37">
        <v>0.179</v>
      </c>
      <c s="36">
        <v>1</v>
      </c>
      <c s="36">
        <f>ROUND(G97*H97,6)</f>
      </c>
      <c r="L97" s="38">
        <v>0</v>
      </c>
      <c s="32">
        <f>ROUND(ROUND(L97,2)*ROUND(G97,3),2)</f>
      </c>
      <c s="36" t="s">
        <v>133</v>
      </c>
      <c>
        <f>(M97*21)/100</f>
      </c>
      <c t="s">
        <v>27</v>
      </c>
    </row>
    <row r="98" spans="1:5" ht="12.75">
      <c r="A98" s="35" t="s">
        <v>56</v>
      </c>
      <c r="E98" s="39" t="s">
        <v>1652</v>
      </c>
    </row>
    <row r="99" spans="1:5" ht="25.5">
      <c r="A99" s="35" t="s">
        <v>57</v>
      </c>
      <c r="E99" s="40" t="s">
        <v>1653</v>
      </c>
    </row>
    <row r="100" spans="1:5" ht="12.75">
      <c r="A100" t="s">
        <v>59</v>
      </c>
      <c r="E100" s="39" t="s">
        <v>1621</v>
      </c>
    </row>
    <row r="101" spans="1:16" ht="12.75">
      <c r="A101" t="s">
        <v>49</v>
      </c>
      <c s="34" t="s">
        <v>198</v>
      </c>
      <c s="34" t="s">
        <v>1647</v>
      </c>
      <c s="35" t="s">
        <v>50</v>
      </c>
      <c s="6" t="s">
        <v>1648</v>
      </c>
      <c s="36" t="s">
        <v>1295</v>
      </c>
      <c s="37">
        <v>1037.88</v>
      </c>
      <c s="36">
        <v>5E-05</v>
      </c>
      <c s="36">
        <f>ROUND(G101*H101,6)</f>
      </c>
      <c r="L101" s="38">
        <v>0</v>
      </c>
      <c s="32">
        <f>ROUND(ROUND(L101,2)*ROUND(G101,3),2)</f>
      </c>
      <c s="36" t="s">
        <v>133</v>
      </c>
      <c>
        <f>(M101*21)/100</f>
      </c>
      <c t="s">
        <v>27</v>
      </c>
    </row>
    <row r="102" spans="1:5" ht="12.75">
      <c r="A102" s="35" t="s">
        <v>56</v>
      </c>
      <c r="E102" s="39" t="s">
        <v>1648</v>
      </c>
    </row>
    <row r="103" spans="1:5" ht="12.75">
      <c r="A103" s="35" t="s">
        <v>57</v>
      </c>
      <c r="E103" s="40" t="s">
        <v>1654</v>
      </c>
    </row>
    <row r="104" spans="1:5" ht="12.75">
      <c r="A104" t="s">
        <v>59</v>
      </c>
      <c r="E104" s="39" t="s">
        <v>5</v>
      </c>
    </row>
    <row r="105" spans="1:16" ht="12.75">
      <c r="A105" t="s">
        <v>49</v>
      </c>
      <c s="34" t="s">
        <v>201</v>
      </c>
      <c s="34" t="s">
        <v>1655</v>
      </c>
      <c s="35" t="s">
        <v>5</v>
      </c>
      <c s="6" t="s">
        <v>1656</v>
      </c>
      <c s="36" t="s">
        <v>1295</v>
      </c>
      <c s="37">
        <v>1193.562</v>
      </c>
      <c s="36">
        <v>0</v>
      </c>
      <c s="36">
        <f>ROUND(G105*H105,6)</f>
      </c>
      <c r="L105" s="38">
        <v>0</v>
      </c>
      <c s="32">
        <f>ROUND(ROUND(L105,2)*ROUND(G105,3),2)</f>
      </c>
      <c s="36" t="s">
        <v>55</v>
      </c>
      <c>
        <f>(M105*21)/100</f>
      </c>
      <c t="s">
        <v>27</v>
      </c>
    </row>
    <row r="106" spans="1:5" ht="12.75">
      <c r="A106" s="35" t="s">
        <v>56</v>
      </c>
      <c r="E106" s="39" t="s">
        <v>1656</v>
      </c>
    </row>
    <row r="107" spans="1:5" ht="12.75">
      <c r="A107" s="35" t="s">
        <v>57</v>
      </c>
      <c r="E107" s="40" t="s">
        <v>5</v>
      </c>
    </row>
    <row r="108" spans="1:5" ht="12.75">
      <c r="A108" t="s">
        <v>59</v>
      </c>
      <c r="E108" s="39" t="s">
        <v>1657</v>
      </c>
    </row>
    <row r="109" spans="1:16" ht="25.5">
      <c r="A109" t="s">
        <v>49</v>
      </c>
      <c s="34" t="s">
        <v>204</v>
      </c>
      <c s="34" t="s">
        <v>1176</v>
      </c>
      <c s="35" t="s">
        <v>5</v>
      </c>
      <c s="6" t="s">
        <v>1177</v>
      </c>
      <c s="36" t="s">
        <v>54</v>
      </c>
      <c s="37">
        <v>1.046</v>
      </c>
      <c s="36">
        <v>0</v>
      </c>
      <c s="36">
        <f>ROUND(G109*H109,6)</f>
      </c>
      <c r="L109" s="38">
        <v>0</v>
      </c>
      <c s="32">
        <f>ROUND(ROUND(L109,2)*ROUND(G109,3),2)</f>
      </c>
      <c s="36" t="s">
        <v>133</v>
      </c>
      <c>
        <f>(M109*21)/100</f>
      </c>
      <c t="s">
        <v>27</v>
      </c>
    </row>
    <row r="110" spans="1:5" ht="25.5">
      <c r="A110" s="35" t="s">
        <v>56</v>
      </c>
      <c r="E110" s="39" t="s">
        <v>1177</v>
      </c>
    </row>
    <row r="111" spans="1:5" ht="12.75">
      <c r="A111" s="35" t="s">
        <v>57</v>
      </c>
      <c r="E111" s="40" t="s">
        <v>5</v>
      </c>
    </row>
    <row r="112" spans="1:5" ht="12.75">
      <c r="A112" t="s">
        <v>59</v>
      </c>
      <c r="E112" s="39" t="s">
        <v>5</v>
      </c>
    </row>
    <row r="113" spans="1:13" ht="12.75">
      <c r="A113" t="s">
        <v>46</v>
      </c>
      <c r="C113" s="31" t="s">
        <v>94</v>
      </c>
      <c r="E113" s="33" t="s">
        <v>908</v>
      </c>
      <c r="J113" s="32">
        <f>0</f>
      </c>
      <c s="32">
        <f>0</f>
      </c>
      <c s="32">
        <f>0+L114</f>
      </c>
      <c s="32">
        <f>0+M114</f>
      </c>
    </row>
    <row r="114" spans="1:16" ht="25.5">
      <c r="A114" t="s">
        <v>49</v>
      </c>
      <c s="34" t="s">
        <v>69</v>
      </c>
      <c s="34" t="s">
        <v>1658</v>
      </c>
      <c s="35" t="s">
        <v>5</v>
      </c>
      <c s="6" t="s">
        <v>1659</v>
      </c>
      <c s="36" t="s">
        <v>132</v>
      </c>
      <c s="37">
        <v>40</v>
      </c>
      <c s="36">
        <v>0.0002</v>
      </c>
      <c s="36">
        <f>ROUND(G114*H114,6)</f>
      </c>
      <c r="L114" s="38">
        <v>0</v>
      </c>
      <c s="32">
        <f>ROUND(ROUND(L114,2)*ROUND(G114,3),2)</f>
      </c>
      <c s="36" t="s">
        <v>133</v>
      </c>
      <c>
        <f>(M114*21)/100</f>
      </c>
      <c t="s">
        <v>27</v>
      </c>
    </row>
    <row r="115" spans="1:5" ht="25.5">
      <c r="A115" s="35" t="s">
        <v>56</v>
      </c>
      <c r="E115" s="39" t="s">
        <v>1659</v>
      </c>
    </row>
    <row r="116" spans="1:5" ht="12.75">
      <c r="A116" s="35" t="s">
        <v>57</v>
      </c>
      <c r="E116" s="40" t="s">
        <v>1660</v>
      </c>
    </row>
    <row r="117" spans="1:5" ht="12.75">
      <c r="A117" t="s">
        <v>59</v>
      </c>
      <c r="E117" s="39" t="s">
        <v>5</v>
      </c>
    </row>
    <row r="118" spans="1:13" ht="12.75">
      <c r="A118" t="s">
        <v>46</v>
      </c>
      <c r="C118" s="31" t="s">
        <v>918</v>
      </c>
      <c r="E118" s="33" t="s">
        <v>919</v>
      </c>
      <c r="J118" s="32">
        <f>0</f>
      </c>
      <c s="32">
        <f>0</f>
      </c>
      <c s="32">
        <f>0+L119</f>
      </c>
      <c s="32">
        <f>0+M119</f>
      </c>
    </row>
    <row r="119" spans="1:16" ht="38.25">
      <c r="A119" t="s">
        <v>49</v>
      </c>
      <c s="34" t="s">
        <v>74</v>
      </c>
      <c s="34" t="s">
        <v>1213</v>
      </c>
      <c s="35" t="s">
        <v>5</v>
      </c>
      <c s="6" t="s">
        <v>1214</v>
      </c>
      <c s="36" t="s">
        <v>54</v>
      </c>
      <c s="37">
        <v>5.016</v>
      </c>
      <c s="36">
        <v>0</v>
      </c>
      <c s="36">
        <f>ROUND(G119*H119,6)</f>
      </c>
      <c r="L119" s="38">
        <v>0</v>
      </c>
      <c s="32">
        <f>ROUND(ROUND(L119,2)*ROUND(G119,3),2)</f>
      </c>
      <c s="36" t="s">
        <v>133</v>
      </c>
      <c>
        <f>(M119*21)/100</f>
      </c>
      <c t="s">
        <v>27</v>
      </c>
    </row>
    <row r="120" spans="1:5" ht="38.25">
      <c r="A120" s="35" t="s">
        <v>56</v>
      </c>
      <c r="E120" s="39" t="s">
        <v>1215</v>
      </c>
    </row>
    <row r="121" spans="1:5" ht="12.75">
      <c r="A121" s="35" t="s">
        <v>57</v>
      </c>
      <c r="E121" s="40" t="s">
        <v>5</v>
      </c>
    </row>
    <row r="122" spans="1:5" ht="12.75">
      <c r="A122" t="s">
        <v>59</v>
      </c>
      <c r="E122" s="39" t="s">
        <v>5</v>
      </c>
    </row>
    <row r="123" spans="1:13" ht="12.75">
      <c r="A123" t="s">
        <v>46</v>
      </c>
      <c r="C123" s="31" t="s">
        <v>1216</v>
      </c>
      <c r="E123" s="33" t="s">
        <v>1217</v>
      </c>
      <c r="J123" s="32">
        <f>0</f>
      </c>
      <c s="32">
        <f>0</f>
      </c>
      <c s="32">
        <f>0+L124</f>
      </c>
      <c s="32">
        <f>0+M124</f>
      </c>
    </row>
    <row r="124" spans="1:16" ht="12.75">
      <c r="A124" t="s">
        <v>49</v>
      </c>
      <c s="34" t="s">
        <v>207</v>
      </c>
      <c s="34" t="s">
        <v>1218</v>
      </c>
      <c s="35" t="s">
        <v>5</v>
      </c>
      <c s="6" t="s">
        <v>1219</v>
      </c>
      <c s="36" t="s">
        <v>106</v>
      </c>
      <c s="37">
        <v>1</v>
      </c>
      <c s="36">
        <v>0</v>
      </c>
      <c s="36">
        <f>ROUND(G124*H124,6)</f>
      </c>
      <c r="L124" s="38">
        <v>0</v>
      </c>
      <c s="32">
        <f>ROUND(ROUND(L124,2)*ROUND(G124,3),2)</f>
      </c>
      <c s="36" t="s">
        <v>133</v>
      </c>
      <c>
        <f>(M124*21)/100</f>
      </c>
      <c t="s">
        <v>27</v>
      </c>
    </row>
    <row r="125" spans="1:5" ht="12.75">
      <c r="A125" s="35" t="s">
        <v>56</v>
      </c>
      <c r="E125" s="39" t="s">
        <v>1219</v>
      </c>
    </row>
    <row r="126" spans="1:5" ht="12.75">
      <c r="A126" s="35" t="s">
        <v>57</v>
      </c>
      <c r="E126" s="40" t="s">
        <v>5</v>
      </c>
    </row>
    <row r="127" spans="1:5" ht="25.5">
      <c r="A127" t="s">
        <v>59</v>
      </c>
      <c r="E127" s="39" t="s">
        <v>1661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1662</v>
      </c>
      <c s="41">
        <f>Rekapitulace!C31</f>
      </c>
      <c s="20" t="s">
        <v>0</v>
      </c>
      <c t="s">
        <v>22</v>
      </c>
      <c t="s">
        <v>27</v>
      </c>
    </row>
    <row r="4" spans="1:16" ht="32" customHeight="1">
      <c r="A4" s="24" t="s">
        <v>19</v>
      </c>
      <c s="25" t="s">
        <v>28</v>
      </c>
      <c s="27" t="s">
        <v>1662</v>
      </c>
      <c r="E4" s="26" t="s">
        <v>1663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1666</v>
      </c>
      <c r="E8" s="30" t="s">
        <v>1665</v>
      </c>
      <c r="J8" s="29">
        <f>0+J9+J42+J51+J68+J177+J182+J187</f>
      </c>
      <c s="29">
        <f>0+K9+K42+K51+K68+K177+K182+K187</f>
      </c>
      <c s="29">
        <f>0+L9+L42+L51+L68+L177+L182+L187</f>
      </c>
      <c s="29">
        <f>0+M9+M42+M51+M68+M177+M182+M187</f>
      </c>
    </row>
    <row r="9" spans="1:13" ht="12.75">
      <c r="A9" t="s">
        <v>46</v>
      </c>
      <c r="C9" s="31" t="s">
        <v>50</v>
      </c>
      <c r="E9" s="33" t="s">
        <v>792</v>
      </c>
      <c r="J9" s="32">
        <f>0</f>
      </c>
      <c s="32">
        <f>0</f>
      </c>
      <c s="32">
        <f>0+L10+L14+L18+L22+L26+L30+L34+L38</f>
      </c>
      <c s="32">
        <f>0+M10+M14+M18+M22+M26+M30+M34+M38</f>
      </c>
    </row>
    <row r="10" spans="1:16" ht="12.75">
      <c r="A10" t="s">
        <v>49</v>
      </c>
      <c s="34" t="s">
        <v>50</v>
      </c>
      <c s="34" t="s">
        <v>1667</v>
      </c>
      <c s="35" t="s">
        <v>5</v>
      </c>
      <c s="6" t="s">
        <v>1668</v>
      </c>
      <c s="36" t="s">
        <v>132</v>
      </c>
      <c s="37">
        <v>1</v>
      </c>
      <c s="36">
        <v>0</v>
      </c>
      <c s="36">
        <f>ROUND(G10*H10,6)</f>
      </c>
      <c r="L10" s="38">
        <v>0</v>
      </c>
      <c s="32">
        <f>ROUND(ROUND(L10,2)*ROUND(G10,3),2)</f>
      </c>
      <c s="36" t="s">
        <v>55</v>
      </c>
      <c>
        <f>(M10*21)/100</f>
      </c>
      <c t="s">
        <v>27</v>
      </c>
    </row>
    <row r="11" spans="1:5" ht="12.75">
      <c r="A11" s="35" t="s">
        <v>56</v>
      </c>
      <c r="E11" s="39" t="s">
        <v>1668</v>
      </c>
    </row>
    <row r="12" spans="1:5" ht="12.75">
      <c r="A12" s="35" t="s">
        <v>57</v>
      </c>
      <c r="E12" s="40" t="s">
        <v>5</v>
      </c>
    </row>
    <row r="13" spans="1:5" ht="12.75">
      <c r="A13" t="s">
        <v>59</v>
      </c>
      <c r="E13" s="39" t="s">
        <v>5</v>
      </c>
    </row>
    <row r="14" spans="1:16" ht="25.5">
      <c r="A14" t="s">
        <v>49</v>
      </c>
      <c s="34" t="s">
        <v>27</v>
      </c>
      <c s="34" t="s">
        <v>1669</v>
      </c>
      <c s="35" t="s">
        <v>5</v>
      </c>
      <c s="6" t="s">
        <v>1670</v>
      </c>
      <c s="36" t="s">
        <v>132</v>
      </c>
      <c s="37">
        <v>7</v>
      </c>
      <c s="36">
        <v>0</v>
      </c>
      <c s="36">
        <f>ROUND(G14*H14,6)</f>
      </c>
      <c r="L14" s="38">
        <v>0</v>
      </c>
      <c s="32">
        <f>ROUND(ROUND(L14,2)*ROUND(G14,3),2)</f>
      </c>
      <c s="36" t="s">
        <v>55</v>
      </c>
      <c>
        <f>(M14*21)/100</f>
      </c>
      <c t="s">
        <v>27</v>
      </c>
    </row>
    <row r="15" spans="1:5" ht="51">
      <c r="A15" s="35" t="s">
        <v>56</v>
      </c>
      <c r="E15" s="39" t="s">
        <v>1671</v>
      </c>
    </row>
    <row r="16" spans="1:5" ht="12.75">
      <c r="A16" s="35" t="s">
        <v>57</v>
      </c>
      <c r="E16" s="40" t="s">
        <v>5</v>
      </c>
    </row>
    <row r="17" spans="1:5" ht="12.75">
      <c r="A17" t="s">
        <v>59</v>
      </c>
      <c r="E17" s="39" t="s">
        <v>5</v>
      </c>
    </row>
    <row r="18" spans="1:16" ht="25.5">
      <c r="A18" t="s">
        <v>49</v>
      </c>
      <c s="34" t="s">
        <v>25</v>
      </c>
      <c s="34" t="s">
        <v>1336</v>
      </c>
      <c s="35" t="s">
        <v>5</v>
      </c>
      <c s="6" t="s">
        <v>1672</v>
      </c>
      <c s="36" t="s">
        <v>496</v>
      </c>
      <c s="37">
        <v>6.72</v>
      </c>
      <c s="36">
        <v>0</v>
      </c>
      <c s="36">
        <f>ROUND(G18*H18,6)</f>
      </c>
      <c r="L18" s="38">
        <v>0</v>
      </c>
      <c s="32">
        <f>ROUND(ROUND(L18,2)*ROUND(G18,3),2)</f>
      </c>
      <c s="36" t="s">
        <v>55</v>
      </c>
      <c>
        <f>(M18*21)/100</f>
      </c>
      <c t="s">
        <v>27</v>
      </c>
    </row>
    <row r="19" spans="1:5" ht="25.5">
      <c r="A19" s="35" t="s">
        <v>56</v>
      </c>
      <c r="E19" s="39" t="s">
        <v>1672</v>
      </c>
    </row>
    <row r="20" spans="1:5" ht="12.75">
      <c r="A20" s="35" t="s">
        <v>57</v>
      </c>
      <c r="E20" s="40" t="s">
        <v>1673</v>
      </c>
    </row>
    <row r="21" spans="1:5" ht="12.75">
      <c r="A21" t="s">
        <v>59</v>
      </c>
      <c r="E21" s="39" t="s">
        <v>5</v>
      </c>
    </row>
    <row r="22" spans="1:16" ht="38.25">
      <c r="A22" t="s">
        <v>49</v>
      </c>
      <c s="34" t="s">
        <v>69</v>
      </c>
      <c s="34" t="s">
        <v>1674</v>
      </c>
      <c s="35" t="s">
        <v>5</v>
      </c>
      <c s="6" t="s">
        <v>216</v>
      </c>
      <c s="36" t="s">
        <v>182</v>
      </c>
      <c s="37">
        <v>200</v>
      </c>
      <c s="36">
        <v>0</v>
      </c>
      <c s="36">
        <f>ROUND(G22*H22,6)</f>
      </c>
      <c r="L22" s="38">
        <v>0</v>
      </c>
      <c s="32">
        <f>ROUND(ROUND(L22,2)*ROUND(G22,3),2)</f>
      </c>
      <c s="36" t="s">
        <v>133</v>
      </c>
      <c>
        <f>(M22*21)/100</f>
      </c>
      <c t="s">
        <v>27</v>
      </c>
    </row>
    <row r="23" spans="1:5" ht="51">
      <c r="A23" s="35" t="s">
        <v>56</v>
      </c>
      <c r="E23" s="39" t="s">
        <v>1675</v>
      </c>
    </row>
    <row r="24" spans="1:5" ht="12.75">
      <c r="A24" s="35" t="s">
        <v>57</v>
      </c>
      <c r="E24" s="40" t="s">
        <v>5</v>
      </c>
    </row>
    <row r="25" spans="1:5" ht="12.75">
      <c r="A25" t="s">
        <v>59</v>
      </c>
      <c r="E25" s="39" t="s">
        <v>5</v>
      </c>
    </row>
    <row r="26" spans="1:16" ht="12.75">
      <c r="A26" t="s">
        <v>49</v>
      </c>
      <c s="34" t="s">
        <v>74</v>
      </c>
      <c s="34" t="s">
        <v>1340</v>
      </c>
      <c s="35" t="s">
        <v>5</v>
      </c>
      <c s="6" t="s">
        <v>1676</v>
      </c>
      <c s="36" t="s">
        <v>496</v>
      </c>
      <c s="37">
        <v>6.72</v>
      </c>
      <c s="36">
        <v>0</v>
      </c>
      <c s="36">
        <f>ROUND(G26*H26,6)</f>
      </c>
      <c r="L26" s="38">
        <v>0</v>
      </c>
      <c s="32">
        <f>ROUND(ROUND(L26,2)*ROUND(G26,3),2)</f>
      </c>
      <c s="36" t="s">
        <v>55</v>
      </c>
      <c>
        <f>(M26*21)/100</f>
      </c>
      <c t="s">
        <v>27</v>
      </c>
    </row>
    <row r="27" spans="1:5" ht="12.75">
      <c r="A27" s="35" t="s">
        <v>56</v>
      </c>
      <c r="E27" s="39" t="s">
        <v>1676</v>
      </c>
    </row>
    <row r="28" spans="1:5" ht="12.75">
      <c r="A28" s="35" t="s">
        <v>57</v>
      </c>
      <c r="E28" s="40" t="s">
        <v>1673</v>
      </c>
    </row>
    <row r="29" spans="1:5" ht="12.75">
      <c r="A29" t="s">
        <v>59</v>
      </c>
      <c r="E29" s="39" t="s">
        <v>5</v>
      </c>
    </row>
    <row r="30" spans="1:16" ht="25.5">
      <c r="A30" t="s">
        <v>49</v>
      </c>
      <c s="34" t="s">
        <v>26</v>
      </c>
      <c s="34" t="s">
        <v>1677</v>
      </c>
      <c s="35" t="s">
        <v>5</v>
      </c>
      <c s="6" t="s">
        <v>1678</v>
      </c>
      <c s="36" t="s">
        <v>182</v>
      </c>
      <c s="37">
        <v>200</v>
      </c>
      <c s="36">
        <v>0.20015</v>
      </c>
      <c s="36">
        <f>ROUND(G30*H30,6)</f>
      </c>
      <c r="L30" s="38">
        <v>0</v>
      </c>
      <c s="32">
        <f>ROUND(ROUND(L30,2)*ROUND(G30,3),2)</f>
      </c>
      <c s="36" t="s">
        <v>133</v>
      </c>
      <c>
        <f>(M30*21)/100</f>
      </c>
      <c t="s">
        <v>27</v>
      </c>
    </row>
    <row r="31" spans="1:5" ht="25.5">
      <c r="A31" s="35" t="s">
        <v>56</v>
      </c>
      <c r="E31" s="39" t="s">
        <v>1678</v>
      </c>
    </row>
    <row r="32" spans="1:5" ht="12.75">
      <c r="A32" s="35" t="s">
        <v>57</v>
      </c>
      <c r="E32" s="40" t="s">
        <v>5</v>
      </c>
    </row>
    <row r="33" spans="1:5" ht="12.75">
      <c r="A33" t="s">
        <v>59</v>
      </c>
      <c r="E33" s="39" t="s">
        <v>5</v>
      </c>
    </row>
    <row r="34" spans="1:16" ht="38.25">
      <c r="A34" t="s">
        <v>49</v>
      </c>
      <c s="34" t="s">
        <v>84</v>
      </c>
      <c s="34" t="s">
        <v>1679</v>
      </c>
      <c s="35" t="s">
        <v>5</v>
      </c>
      <c s="6" t="s">
        <v>1680</v>
      </c>
      <c s="36" t="s">
        <v>182</v>
      </c>
      <c s="37">
        <v>200</v>
      </c>
      <c s="36">
        <v>0</v>
      </c>
      <c s="36">
        <f>ROUND(G34*H34,6)</f>
      </c>
      <c r="L34" s="38">
        <v>0</v>
      </c>
      <c s="32">
        <f>ROUND(ROUND(L34,2)*ROUND(G34,3),2)</f>
      </c>
      <c s="36" t="s">
        <v>133</v>
      </c>
      <c>
        <f>(M34*21)/100</f>
      </c>
      <c t="s">
        <v>27</v>
      </c>
    </row>
    <row r="35" spans="1:5" ht="38.25">
      <c r="A35" s="35" t="s">
        <v>56</v>
      </c>
      <c r="E35" s="39" t="s">
        <v>1681</v>
      </c>
    </row>
    <row r="36" spans="1:5" ht="12.75">
      <c r="A36" s="35" t="s">
        <v>57</v>
      </c>
      <c r="E36" s="40" t="s">
        <v>5</v>
      </c>
    </row>
    <row r="37" spans="1:5" ht="12.75">
      <c r="A37" t="s">
        <v>59</v>
      </c>
      <c r="E37" s="39" t="s">
        <v>5</v>
      </c>
    </row>
    <row r="38" spans="1:16" ht="25.5">
      <c r="A38" t="s">
        <v>49</v>
      </c>
      <c s="34" t="s">
        <v>89</v>
      </c>
      <c s="34" t="s">
        <v>1682</v>
      </c>
      <c s="35" t="s">
        <v>5</v>
      </c>
      <c s="6" t="s">
        <v>1683</v>
      </c>
      <c s="36" t="s">
        <v>496</v>
      </c>
      <c s="37">
        <v>55.72</v>
      </c>
      <c s="36">
        <v>0</v>
      </c>
      <c s="36">
        <f>ROUND(G38*H38,6)</f>
      </c>
      <c r="L38" s="38">
        <v>0</v>
      </c>
      <c s="32">
        <f>ROUND(ROUND(L38,2)*ROUND(G38,3),2)</f>
      </c>
      <c s="36" t="s">
        <v>133</v>
      </c>
      <c>
        <f>(M38*21)/100</f>
      </c>
      <c t="s">
        <v>27</v>
      </c>
    </row>
    <row r="39" spans="1:5" ht="25.5">
      <c r="A39" s="35" t="s">
        <v>56</v>
      </c>
      <c r="E39" s="39" t="s">
        <v>1683</v>
      </c>
    </row>
    <row r="40" spans="1:5" ht="12.75">
      <c r="A40" s="35" t="s">
        <v>57</v>
      </c>
      <c r="E40" s="40" t="s">
        <v>1684</v>
      </c>
    </row>
    <row r="41" spans="1:5" ht="12.75">
      <c r="A41" t="s">
        <v>59</v>
      </c>
      <c r="E41" s="39" t="s">
        <v>5</v>
      </c>
    </row>
    <row r="42" spans="1:13" ht="12.75">
      <c r="A42" t="s">
        <v>46</v>
      </c>
      <c r="C42" s="31" t="s">
        <v>1328</v>
      </c>
      <c r="E42" s="33" t="s">
        <v>1329</v>
      </c>
      <c r="J42" s="32">
        <f>0</f>
      </c>
      <c s="32">
        <f>0</f>
      </c>
      <c s="32">
        <f>0+L43+L47</f>
      </c>
      <c s="32">
        <f>0+M43+M47</f>
      </c>
    </row>
    <row r="43" spans="1:16" ht="25.5">
      <c r="A43" t="s">
        <v>49</v>
      </c>
      <c s="34" t="s">
        <v>237</v>
      </c>
      <c s="34" t="s">
        <v>1685</v>
      </c>
      <c s="35" t="s">
        <v>5</v>
      </c>
      <c s="6" t="s">
        <v>1686</v>
      </c>
      <c s="36" t="s">
        <v>132</v>
      </c>
      <c s="37">
        <v>3</v>
      </c>
      <c s="36">
        <v>0</v>
      </c>
      <c s="36">
        <f>ROUND(G43*H43,6)</f>
      </c>
      <c r="L43" s="38">
        <v>0</v>
      </c>
      <c s="32">
        <f>ROUND(ROUND(L43,2)*ROUND(G43,3),2)</f>
      </c>
      <c s="36" t="s">
        <v>133</v>
      </c>
      <c>
        <f>(M43*21)/100</f>
      </c>
      <c t="s">
        <v>27</v>
      </c>
    </row>
    <row r="44" spans="1:5" ht="25.5">
      <c r="A44" s="35" t="s">
        <v>56</v>
      </c>
      <c r="E44" s="39" t="s">
        <v>1686</v>
      </c>
    </row>
    <row r="45" spans="1:5" ht="12.75">
      <c r="A45" s="35" t="s">
        <v>57</v>
      </c>
      <c r="E45" s="40" t="s">
        <v>5</v>
      </c>
    </row>
    <row r="46" spans="1:5" ht="12.75">
      <c r="A46" t="s">
        <v>59</v>
      </c>
      <c r="E46" s="39" t="s">
        <v>5</v>
      </c>
    </row>
    <row r="47" spans="1:16" ht="12.75">
      <c r="A47" t="s">
        <v>49</v>
      </c>
      <c s="34" t="s">
        <v>240</v>
      </c>
      <c s="34" t="s">
        <v>1687</v>
      </c>
      <c s="35" t="s">
        <v>5</v>
      </c>
      <c s="6" t="s">
        <v>1688</v>
      </c>
      <c s="36" t="s">
        <v>132</v>
      </c>
      <c s="37">
        <v>7</v>
      </c>
      <c s="36">
        <v>0</v>
      </c>
      <c s="36">
        <f>ROUND(G47*H47,6)</f>
      </c>
      <c r="L47" s="38">
        <v>0</v>
      </c>
      <c s="32">
        <f>ROUND(ROUND(L47,2)*ROUND(G47,3),2)</f>
      </c>
      <c s="36" t="s">
        <v>133</v>
      </c>
      <c>
        <f>(M47*21)/100</f>
      </c>
      <c t="s">
        <v>27</v>
      </c>
    </row>
    <row r="48" spans="1:5" ht="12.75">
      <c r="A48" s="35" t="s">
        <v>56</v>
      </c>
      <c r="E48" s="39" t="s">
        <v>1688</v>
      </c>
    </row>
    <row r="49" spans="1:5" ht="12.75">
      <c r="A49" s="35" t="s">
        <v>57</v>
      </c>
      <c r="E49" s="40" t="s">
        <v>5</v>
      </c>
    </row>
    <row r="50" spans="1:5" ht="12.75">
      <c r="A50" t="s">
        <v>59</v>
      </c>
      <c r="E50" s="39" t="s">
        <v>5</v>
      </c>
    </row>
    <row r="51" spans="1:13" ht="12.75">
      <c r="A51" t="s">
        <v>46</v>
      </c>
      <c r="C51" s="31" t="s">
        <v>1689</v>
      </c>
      <c r="E51" s="33" t="s">
        <v>1690</v>
      </c>
      <c r="J51" s="32">
        <f>0</f>
      </c>
      <c s="32">
        <f>0</f>
      </c>
      <c s="32">
        <f>0+L52+L56+L60+L64</f>
      </c>
      <c s="32">
        <f>0+M52+M56+M60+M64</f>
      </c>
    </row>
    <row r="52" spans="1:16" ht="25.5">
      <c r="A52" t="s">
        <v>49</v>
      </c>
      <c s="34" t="s">
        <v>243</v>
      </c>
      <c s="34" t="s">
        <v>1691</v>
      </c>
      <c s="35" t="s">
        <v>5</v>
      </c>
      <c s="6" t="s">
        <v>1692</v>
      </c>
      <c s="36" t="s">
        <v>132</v>
      </c>
      <c s="37">
        <v>7</v>
      </c>
      <c s="36">
        <v>0</v>
      </c>
      <c s="36">
        <f>ROUND(G52*H52,6)</f>
      </c>
      <c r="L52" s="38">
        <v>0</v>
      </c>
      <c s="32">
        <f>ROUND(ROUND(L52,2)*ROUND(G52,3),2)</f>
      </c>
      <c s="36" t="s">
        <v>133</v>
      </c>
      <c>
        <f>(M52*21)/100</f>
      </c>
      <c t="s">
        <v>27</v>
      </c>
    </row>
    <row r="53" spans="1:5" ht="51">
      <c r="A53" s="35" t="s">
        <v>56</v>
      </c>
      <c r="E53" s="39" t="s">
        <v>1693</v>
      </c>
    </row>
    <row r="54" spans="1:5" ht="12.75">
      <c r="A54" s="35" t="s">
        <v>57</v>
      </c>
      <c r="E54" s="40" t="s">
        <v>5</v>
      </c>
    </row>
    <row r="55" spans="1:5" ht="12.75">
      <c r="A55" t="s">
        <v>59</v>
      </c>
      <c r="E55" s="39" t="s">
        <v>5</v>
      </c>
    </row>
    <row r="56" spans="1:16" ht="12.75">
      <c r="A56" t="s">
        <v>49</v>
      </c>
      <c s="34" t="s">
        <v>246</v>
      </c>
      <c s="34" t="s">
        <v>1694</v>
      </c>
      <c s="35" t="s">
        <v>5</v>
      </c>
      <c s="6" t="s">
        <v>1695</v>
      </c>
      <c s="36" t="s">
        <v>132</v>
      </c>
      <c s="37">
        <v>7</v>
      </c>
      <c s="36">
        <v>0</v>
      </c>
      <c s="36">
        <f>ROUND(G56*H56,6)</f>
      </c>
      <c r="L56" s="38">
        <v>0</v>
      </c>
      <c s="32">
        <f>ROUND(ROUND(L56,2)*ROUND(G56,3),2)</f>
      </c>
      <c s="36" t="s">
        <v>133</v>
      </c>
      <c>
        <f>(M56*21)/100</f>
      </c>
      <c t="s">
        <v>27</v>
      </c>
    </row>
    <row r="57" spans="1:5" ht="12.75">
      <c r="A57" s="35" t="s">
        <v>56</v>
      </c>
      <c r="E57" s="39" t="s">
        <v>1695</v>
      </c>
    </row>
    <row r="58" spans="1:5" ht="12.75">
      <c r="A58" s="35" t="s">
        <v>57</v>
      </c>
      <c r="E58" s="40" t="s">
        <v>5</v>
      </c>
    </row>
    <row r="59" spans="1:5" ht="12.75">
      <c r="A59" t="s">
        <v>59</v>
      </c>
      <c r="E59" s="39" t="s">
        <v>5</v>
      </c>
    </row>
    <row r="60" spans="1:16" ht="25.5">
      <c r="A60" t="s">
        <v>49</v>
      </c>
      <c s="34" t="s">
        <v>249</v>
      </c>
      <c s="34" t="s">
        <v>1696</v>
      </c>
      <c s="35" t="s">
        <v>5</v>
      </c>
      <c s="6" t="s">
        <v>1697</v>
      </c>
      <c s="36" t="s">
        <v>182</v>
      </c>
      <c s="37">
        <v>60</v>
      </c>
      <c s="36">
        <v>0.00019</v>
      </c>
      <c s="36">
        <f>ROUND(G60*H60,6)</f>
      </c>
      <c r="L60" s="38">
        <v>0</v>
      </c>
      <c s="32">
        <f>ROUND(ROUND(L60,2)*ROUND(G60,3),2)</f>
      </c>
      <c s="36" t="s">
        <v>133</v>
      </c>
      <c>
        <f>(M60*21)/100</f>
      </c>
      <c t="s">
        <v>27</v>
      </c>
    </row>
    <row r="61" spans="1:5" ht="25.5">
      <c r="A61" s="35" t="s">
        <v>56</v>
      </c>
      <c r="E61" s="39" t="s">
        <v>1697</v>
      </c>
    </row>
    <row r="62" spans="1:5" ht="12.75">
      <c r="A62" s="35" t="s">
        <v>57</v>
      </c>
      <c r="E62" s="40" t="s">
        <v>5</v>
      </c>
    </row>
    <row r="63" spans="1:5" ht="12.75">
      <c r="A63" t="s">
        <v>59</v>
      </c>
      <c r="E63" s="39" t="s">
        <v>5</v>
      </c>
    </row>
    <row r="64" spans="1:16" ht="25.5">
      <c r="A64" t="s">
        <v>49</v>
      </c>
      <c s="34" t="s">
        <v>253</v>
      </c>
      <c s="34" t="s">
        <v>1698</v>
      </c>
      <c s="35" t="s">
        <v>5</v>
      </c>
      <c s="6" t="s">
        <v>1699</v>
      </c>
      <c s="36" t="s">
        <v>182</v>
      </c>
      <c s="37">
        <v>30</v>
      </c>
      <c s="36">
        <v>0.00035</v>
      </c>
      <c s="36">
        <f>ROUND(G64*H64,6)</f>
      </c>
      <c r="L64" s="38">
        <v>0</v>
      </c>
      <c s="32">
        <f>ROUND(ROUND(L64,2)*ROUND(G64,3),2)</f>
      </c>
      <c s="36" t="s">
        <v>133</v>
      </c>
      <c>
        <f>(M64*21)/100</f>
      </c>
      <c t="s">
        <v>27</v>
      </c>
    </row>
    <row r="65" spans="1:5" ht="25.5">
      <c r="A65" s="35" t="s">
        <v>56</v>
      </c>
      <c r="E65" s="39" t="s">
        <v>1699</v>
      </c>
    </row>
    <row r="66" spans="1:5" ht="12.75">
      <c r="A66" s="35" t="s">
        <v>57</v>
      </c>
      <c r="E66" s="40" t="s">
        <v>5</v>
      </c>
    </row>
    <row r="67" spans="1:5" ht="12.75">
      <c r="A67" t="s">
        <v>59</v>
      </c>
      <c r="E67" s="39" t="s">
        <v>5</v>
      </c>
    </row>
    <row r="68" spans="1:13" ht="12.75">
      <c r="A68" t="s">
        <v>46</v>
      </c>
      <c r="C68" s="31" t="s">
        <v>1351</v>
      </c>
      <c r="E68" s="33" t="s">
        <v>1352</v>
      </c>
      <c r="J68" s="32">
        <f>0</f>
      </c>
      <c s="32">
        <f>0</f>
      </c>
      <c s="32">
        <f>0+L69+L73+L77+L81+L85+L89+L93+L97+L101+L105+L109+L113+L117+L121+L125+L129+L133+L137+L141+L145+L149+L153+L157+L161+L165+L169+L173</f>
      </c>
      <c s="32">
        <f>0+M69+M73+M77+M81+M85+M89+M93+M97+M101+M105+M109+M113+M117+M121+M125+M129+M133+M137+M141+M145+M149+M153+M157+M161+M165+M169+M173</f>
      </c>
    </row>
    <row r="69" spans="1:16" ht="25.5">
      <c r="A69" t="s">
        <v>49</v>
      </c>
      <c s="34" t="s">
        <v>94</v>
      </c>
      <c s="34" t="s">
        <v>1700</v>
      </c>
      <c s="35" t="s">
        <v>5</v>
      </c>
      <c s="6" t="s">
        <v>1701</v>
      </c>
      <c s="36" t="s">
        <v>182</v>
      </c>
      <c s="37">
        <v>310</v>
      </c>
      <c s="36">
        <v>0</v>
      </c>
      <c s="36">
        <f>ROUND(G69*H69,6)</f>
      </c>
      <c r="L69" s="38">
        <v>0</v>
      </c>
      <c s="32">
        <f>ROUND(ROUND(L69,2)*ROUND(G69,3),2)</f>
      </c>
      <c s="36" t="s">
        <v>133</v>
      </c>
      <c>
        <f>(M69*21)/100</f>
      </c>
      <c t="s">
        <v>27</v>
      </c>
    </row>
    <row r="70" spans="1:5" ht="25.5">
      <c r="A70" s="35" t="s">
        <v>56</v>
      </c>
      <c r="E70" s="39" t="s">
        <v>1701</v>
      </c>
    </row>
    <row r="71" spans="1:5" ht="12.75">
      <c r="A71" s="35" t="s">
        <v>57</v>
      </c>
      <c r="E71" s="40" t="s">
        <v>5</v>
      </c>
    </row>
    <row r="72" spans="1:5" ht="12.75">
      <c r="A72" t="s">
        <v>59</v>
      </c>
      <c r="E72" s="39" t="s">
        <v>5</v>
      </c>
    </row>
    <row r="73" spans="1:16" ht="12.75">
      <c r="A73" t="s">
        <v>49</v>
      </c>
      <c s="34" t="s">
        <v>150</v>
      </c>
      <c s="34" t="s">
        <v>1366</v>
      </c>
      <c s="35" t="s">
        <v>5</v>
      </c>
      <c s="6" t="s">
        <v>1367</v>
      </c>
      <c s="36" t="s">
        <v>182</v>
      </c>
      <c s="37">
        <v>50</v>
      </c>
      <c s="36">
        <v>0.00012</v>
      </c>
      <c s="36">
        <f>ROUND(G73*H73,6)</f>
      </c>
      <c r="L73" s="38">
        <v>0</v>
      </c>
      <c s="32">
        <f>ROUND(ROUND(L73,2)*ROUND(G73,3),2)</f>
      </c>
      <c s="36" t="s">
        <v>133</v>
      </c>
      <c>
        <f>(M73*21)/100</f>
      </c>
      <c t="s">
        <v>27</v>
      </c>
    </row>
    <row r="74" spans="1:5" ht="12.75">
      <c r="A74" s="35" t="s">
        <v>56</v>
      </c>
      <c r="E74" s="39" t="s">
        <v>1367</v>
      </c>
    </row>
    <row r="75" spans="1:5" ht="12.75">
      <c r="A75" s="35" t="s">
        <v>57</v>
      </c>
      <c r="E75" s="40" t="s">
        <v>5</v>
      </c>
    </row>
    <row r="76" spans="1:5" ht="12.75">
      <c r="A76" t="s">
        <v>59</v>
      </c>
      <c r="E76" s="39" t="s">
        <v>5</v>
      </c>
    </row>
    <row r="77" spans="1:16" ht="12.75">
      <c r="A77" t="s">
        <v>49</v>
      </c>
      <c s="34" t="s">
        <v>153</v>
      </c>
      <c s="34" t="s">
        <v>1368</v>
      </c>
      <c s="35" t="s">
        <v>5</v>
      </c>
      <c s="6" t="s">
        <v>1369</v>
      </c>
      <c s="36" t="s">
        <v>182</v>
      </c>
      <c s="37">
        <v>70</v>
      </c>
      <c s="36">
        <v>0.00017</v>
      </c>
      <c s="36">
        <f>ROUND(G77*H77,6)</f>
      </c>
      <c r="L77" s="38">
        <v>0</v>
      </c>
      <c s="32">
        <f>ROUND(ROUND(L77,2)*ROUND(G77,3),2)</f>
      </c>
      <c s="36" t="s">
        <v>133</v>
      </c>
      <c>
        <f>(M77*21)/100</f>
      </c>
      <c t="s">
        <v>27</v>
      </c>
    </row>
    <row r="78" spans="1:5" ht="12.75">
      <c r="A78" s="35" t="s">
        <v>56</v>
      </c>
      <c r="E78" s="39" t="s">
        <v>1369</v>
      </c>
    </row>
    <row r="79" spans="1:5" ht="12.75">
      <c r="A79" s="35" t="s">
        <v>57</v>
      </c>
      <c r="E79" s="40" t="s">
        <v>5</v>
      </c>
    </row>
    <row r="80" spans="1:5" ht="12.75">
      <c r="A80" t="s">
        <v>59</v>
      </c>
      <c r="E80" s="39" t="s">
        <v>5</v>
      </c>
    </row>
    <row r="81" spans="1:16" ht="12.75">
      <c r="A81" t="s">
        <v>49</v>
      </c>
      <c s="34" t="s">
        <v>156</v>
      </c>
      <c s="34" t="s">
        <v>1702</v>
      </c>
      <c s="35" t="s">
        <v>5</v>
      </c>
      <c s="6" t="s">
        <v>1703</v>
      </c>
      <c s="36" t="s">
        <v>182</v>
      </c>
      <c s="37">
        <v>100</v>
      </c>
      <c s="36">
        <v>0.00077</v>
      </c>
      <c s="36">
        <f>ROUND(G81*H81,6)</f>
      </c>
      <c r="L81" s="38">
        <v>0</v>
      </c>
      <c s="32">
        <f>ROUND(ROUND(L81,2)*ROUND(G81,3),2)</f>
      </c>
      <c s="36" t="s">
        <v>133</v>
      </c>
      <c>
        <f>(M81*21)/100</f>
      </c>
      <c t="s">
        <v>27</v>
      </c>
    </row>
    <row r="82" spans="1:5" ht="12.75">
      <c r="A82" s="35" t="s">
        <v>56</v>
      </c>
      <c r="E82" s="39" t="s">
        <v>1703</v>
      </c>
    </row>
    <row r="83" spans="1:5" ht="12.75">
      <c r="A83" s="35" t="s">
        <v>57</v>
      </c>
      <c r="E83" s="40" t="s">
        <v>5</v>
      </c>
    </row>
    <row r="84" spans="1:5" ht="12.75">
      <c r="A84" t="s">
        <v>59</v>
      </c>
      <c r="E84" s="39" t="s">
        <v>5</v>
      </c>
    </row>
    <row r="85" spans="1:16" ht="12.75">
      <c r="A85" t="s">
        <v>49</v>
      </c>
      <c s="34" t="s">
        <v>159</v>
      </c>
      <c s="34" t="s">
        <v>1704</v>
      </c>
      <c s="35" t="s">
        <v>5</v>
      </c>
      <c s="6" t="s">
        <v>1705</v>
      </c>
      <c s="36" t="s">
        <v>182</v>
      </c>
      <c s="37">
        <v>90</v>
      </c>
      <c s="36">
        <v>0.00147</v>
      </c>
      <c s="36">
        <f>ROUND(G85*H85,6)</f>
      </c>
      <c r="L85" s="38">
        <v>0</v>
      </c>
      <c s="32">
        <f>ROUND(ROUND(L85,2)*ROUND(G85,3),2)</f>
      </c>
      <c s="36" t="s">
        <v>133</v>
      </c>
      <c>
        <f>(M85*21)/100</f>
      </c>
      <c t="s">
        <v>27</v>
      </c>
    </row>
    <row r="86" spans="1:5" ht="12.75">
      <c r="A86" s="35" t="s">
        <v>56</v>
      </c>
      <c r="E86" s="39" t="s">
        <v>1705</v>
      </c>
    </row>
    <row r="87" spans="1:5" ht="12.75">
      <c r="A87" s="35" t="s">
        <v>57</v>
      </c>
      <c r="E87" s="40" t="s">
        <v>5</v>
      </c>
    </row>
    <row r="88" spans="1:5" ht="12.75">
      <c r="A88" t="s">
        <v>59</v>
      </c>
      <c r="E88" s="39" t="s">
        <v>5</v>
      </c>
    </row>
    <row r="89" spans="1:16" ht="25.5">
      <c r="A89" t="s">
        <v>49</v>
      </c>
      <c s="34" t="s">
        <v>162</v>
      </c>
      <c s="34" t="s">
        <v>1376</v>
      </c>
      <c s="35" t="s">
        <v>5</v>
      </c>
      <c s="6" t="s">
        <v>1377</v>
      </c>
      <c s="36" t="s">
        <v>132</v>
      </c>
      <c s="37">
        <v>78</v>
      </c>
      <c s="36">
        <v>0</v>
      </c>
      <c s="36">
        <f>ROUND(G89*H89,6)</f>
      </c>
      <c r="L89" s="38">
        <v>0</v>
      </c>
      <c s="32">
        <f>ROUND(ROUND(L89,2)*ROUND(G89,3),2)</f>
      </c>
      <c s="36" t="s">
        <v>133</v>
      </c>
      <c>
        <f>(M89*21)/100</f>
      </c>
      <c t="s">
        <v>27</v>
      </c>
    </row>
    <row r="90" spans="1:5" ht="25.5">
      <c r="A90" s="35" t="s">
        <v>56</v>
      </c>
      <c r="E90" s="39" t="s">
        <v>1377</v>
      </c>
    </row>
    <row r="91" spans="1:5" ht="12.75">
      <c r="A91" s="35" t="s">
        <v>57</v>
      </c>
      <c r="E91" s="40" t="s">
        <v>5</v>
      </c>
    </row>
    <row r="92" spans="1:5" ht="12.75">
      <c r="A92" t="s">
        <v>59</v>
      </c>
      <c r="E92" s="39" t="s">
        <v>5</v>
      </c>
    </row>
    <row r="93" spans="1:16" ht="25.5">
      <c r="A93" t="s">
        <v>49</v>
      </c>
      <c s="34" t="s">
        <v>166</v>
      </c>
      <c s="34" t="s">
        <v>1706</v>
      </c>
      <c s="35" t="s">
        <v>5</v>
      </c>
      <c s="6" t="s">
        <v>1707</v>
      </c>
      <c s="36" t="s">
        <v>132</v>
      </c>
      <c s="37">
        <v>8</v>
      </c>
      <c s="36">
        <v>0</v>
      </c>
      <c s="36">
        <f>ROUND(G93*H93,6)</f>
      </c>
      <c r="L93" s="38">
        <v>0</v>
      </c>
      <c s="32">
        <f>ROUND(ROUND(L93,2)*ROUND(G93,3),2)</f>
      </c>
      <c s="36" t="s">
        <v>133</v>
      </c>
      <c>
        <f>(M93*21)/100</f>
      </c>
      <c t="s">
        <v>27</v>
      </c>
    </row>
    <row r="94" spans="1:5" ht="25.5">
      <c r="A94" s="35" t="s">
        <v>56</v>
      </c>
      <c r="E94" s="39" t="s">
        <v>1707</v>
      </c>
    </row>
    <row r="95" spans="1:5" ht="12.75">
      <c r="A95" s="35" t="s">
        <v>57</v>
      </c>
      <c r="E95" s="40" t="s">
        <v>5</v>
      </c>
    </row>
    <row r="96" spans="1:5" ht="12.75">
      <c r="A96" t="s">
        <v>59</v>
      </c>
      <c r="E96" s="39" t="s">
        <v>5</v>
      </c>
    </row>
    <row r="97" spans="1:16" ht="12.75">
      <c r="A97" t="s">
        <v>49</v>
      </c>
      <c s="34" t="s">
        <v>169</v>
      </c>
      <c s="34" t="s">
        <v>1708</v>
      </c>
      <c s="35" t="s">
        <v>5</v>
      </c>
      <c s="6" t="s">
        <v>1709</v>
      </c>
      <c s="36" t="s">
        <v>132</v>
      </c>
      <c s="37">
        <v>1</v>
      </c>
      <c s="36">
        <v>0.0081</v>
      </c>
      <c s="36">
        <f>ROUND(G97*H97,6)</f>
      </c>
      <c r="L97" s="38">
        <v>0</v>
      </c>
      <c s="32">
        <f>ROUND(ROUND(L97,2)*ROUND(G97,3),2)</f>
      </c>
      <c s="36" t="s">
        <v>133</v>
      </c>
      <c>
        <f>(M97*21)/100</f>
      </c>
      <c t="s">
        <v>27</v>
      </c>
    </row>
    <row r="98" spans="1:5" ht="12.75">
      <c r="A98" s="35" t="s">
        <v>56</v>
      </c>
      <c r="E98" s="39" t="s">
        <v>1709</v>
      </c>
    </row>
    <row r="99" spans="1:5" ht="12.75">
      <c r="A99" s="35" t="s">
        <v>57</v>
      </c>
      <c r="E99" s="40" t="s">
        <v>5</v>
      </c>
    </row>
    <row r="100" spans="1:5" ht="12.75">
      <c r="A100" t="s">
        <v>59</v>
      </c>
      <c r="E100" s="39" t="s">
        <v>5</v>
      </c>
    </row>
    <row r="101" spans="1:16" ht="12.75">
      <c r="A101" t="s">
        <v>49</v>
      </c>
      <c s="34" t="s">
        <v>172</v>
      </c>
      <c s="34" t="s">
        <v>1710</v>
      </c>
      <c s="35" t="s">
        <v>5</v>
      </c>
      <c s="6" t="s">
        <v>1711</v>
      </c>
      <c s="36" t="s">
        <v>132</v>
      </c>
      <c s="37">
        <v>2</v>
      </c>
      <c s="36">
        <v>0.0081</v>
      </c>
      <c s="36">
        <f>ROUND(G101*H101,6)</f>
      </c>
      <c r="L101" s="38">
        <v>0</v>
      </c>
      <c s="32">
        <f>ROUND(ROUND(L101,2)*ROUND(G101,3),2)</f>
      </c>
      <c s="36" t="s">
        <v>133</v>
      </c>
      <c>
        <f>(M101*21)/100</f>
      </c>
      <c t="s">
        <v>27</v>
      </c>
    </row>
    <row r="102" spans="1:5" ht="12.75">
      <c r="A102" s="35" t="s">
        <v>56</v>
      </c>
      <c r="E102" s="39" t="s">
        <v>1711</v>
      </c>
    </row>
    <row r="103" spans="1:5" ht="12.75">
      <c r="A103" s="35" t="s">
        <v>57</v>
      </c>
      <c r="E103" s="40" t="s">
        <v>5</v>
      </c>
    </row>
    <row r="104" spans="1:5" ht="12.75">
      <c r="A104" t="s">
        <v>59</v>
      </c>
      <c r="E104" s="39" t="s">
        <v>5</v>
      </c>
    </row>
    <row r="105" spans="1:16" ht="12.75">
      <c r="A105" t="s">
        <v>49</v>
      </c>
      <c s="34" t="s">
        <v>176</v>
      </c>
      <c s="34" t="s">
        <v>1712</v>
      </c>
      <c s="35" t="s">
        <v>5</v>
      </c>
      <c s="6" t="s">
        <v>1713</v>
      </c>
      <c s="36" t="s">
        <v>132</v>
      </c>
      <c s="37">
        <v>7</v>
      </c>
      <c s="36">
        <v>0.052</v>
      </c>
      <c s="36">
        <f>ROUND(G105*H105,6)</f>
      </c>
      <c r="L105" s="38">
        <v>0</v>
      </c>
      <c s="32">
        <f>ROUND(ROUND(L105,2)*ROUND(G105,3),2)</f>
      </c>
      <c s="36" t="s">
        <v>133</v>
      </c>
      <c>
        <f>(M105*21)/100</f>
      </c>
      <c t="s">
        <v>27</v>
      </c>
    </row>
    <row r="106" spans="1:5" ht="12.75">
      <c r="A106" s="35" t="s">
        <v>56</v>
      </c>
      <c r="E106" s="39" t="s">
        <v>1713</v>
      </c>
    </row>
    <row r="107" spans="1:5" ht="12.75">
      <c r="A107" s="35" t="s">
        <v>57</v>
      </c>
      <c r="E107" s="40" t="s">
        <v>5</v>
      </c>
    </row>
    <row r="108" spans="1:5" ht="12.75">
      <c r="A108" t="s">
        <v>59</v>
      </c>
      <c r="E108" s="39" t="s">
        <v>5</v>
      </c>
    </row>
    <row r="109" spans="1:16" ht="25.5">
      <c r="A109" t="s">
        <v>49</v>
      </c>
      <c s="34" t="s">
        <v>179</v>
      </c>
      <c s="34" t="s">
        <v>1714</v>
      </c>
      <c s="35" t="s">
        <v>5</v>
      </c>
      <c s="6" t="s">
        <v>1715</v>
      </c>
      <c s="36" t="s">
        <v>132</v>
      </c>
      <c s="37">
        <v>7</v>
      </c>
      <c s="36">
        <v>0</v>
      </c>
      <c s="36">
        <f>ROUND(G109*H109,6)</f>
      </c>
      <c r="L109" s="38">
        <v>0</v>
      </c>
      <c s="32">
        <f>ROUND(ROUND(L109,2)*ROUND(G109,3),2)</f>
      </c>
      <c s="36" t="s">
        <v>133</v>
      </c>
      <c>
        <f>(M109*21)/100</f>
      </c>
      <c t="s">
        <v>27</v>
      </c>
    </row>
    <row r="110" spans="1:5" ht="25.5">
      <c r="A110" s="35" t="s">
        <v>56</v>
      </c>
      <c r="E110" s="39" t="s">
        <v>1715</v>
      </c>
    </row>
    <row r="111" spans="1:5" ht="12.75">
      <c r="A111" s="35" t="s">
        <v>57</v>
      </c>
      <c r="E111" s="40" t="s">
        <v>5</v>
      </c>
    </row>
    <row r="112" spans="1:5" ht="12.75">
      <c r="A112" t="s">
        <v>59</v>
      </c>
      <c r="E112" s="39" t="s">
        <v>5</v>
      </c>
    </row>
    <row r="113" spans="1:16" ht="12.75">
      <c r="A113" t="s">
        <v>49</v>
      </c>
      <c s="34" t="s">
        <v>183</v>
      </c>
      <c s="34" t="s">
        <v>1716</v>
      </c>
      <c s="35" t="s">
        <v>5</v>
      </c>
      <c s="6" t="s">
        <v>1717</v>
      </c>
      <c s="36" t="s">
        <v>132</v>
      </c>
      <c s="37">
        <v>7</v>
      </c>
      <c s="36">
        <v>0.0058</v>
      </c>
      <c s="36">
        <f>ROUND(G113*H113,6)</f>
      </c>
      <c r="L113" s="38">
        <v>0</v>
      </c>
      <c s="32">
        <f>ROUND(ROUND(L113,2)*ROUND(G113,3),2)</f>
      </c>
      <c s="36" t="s">
        <v>133</v>
      </c>
      <c>
        <f>(M113*21)/100</f>
      </c>
      <c t="s">
        <v>27</v>
      </c>
    </row>
    <row r="114" spans="1:5" ht="12.75">
      <c r="A114" s="35" t="s">
        <v>56</v>
      </c>
      <c r="E114" s="39" t="s">
        <v>1717</v>
      </c>
    </row>
    <row r="115" spans="1:5" ht="12.75">
      <c r="A115" s="35" t="s">
        <v>57</v>
      </c>
      <c r="E115" s="40" t="s">
        <v>5</v>
      </c>
    </row>
    <row r="116" spans="1:5" ht="12.75">
      <c r="A116" t="s">
        <v>59</v>
      </c>
      <c r="E116" s="39" t="s">
        <v>5</v>
      </c>
    </row>
    <row r="117" spans="1:16" ht="12.75">
      <c r="A117" t="s">
        <v>49</v>
      </c>
      <c s="34" t="s">
        <v>186</v>
      </c>
      <c s="34" t="s">
        <v>1718</v>
      </c>
      <c s="35" t="s">
        <v>5</v>
      </c>
      <c s="6" t="s">
        <v>1719</v>
      </c>
      <c s="36" t="s">
        <v>132</v>
      </c>
      <c s="37">
        <v>7</v>
      </c>
      <c s="36">
        <v>0.0058</v>
      </c>
      <c s="36">
        <f>ROUND(G117*H117,6)</f>
      </c>
      <c r="L117" s="38">
        <v>0</v>
      </c>
      <c s="32">
        <f>ROUND(ROUND(L117,2)*ROUND(G117,3),2)</f>
      </c>
      <c s="36" t="s">
        <v>55</v>
      </c>
      <c>
        <f>(M117*21)/100</f>
      </c>
      <c t="s">
        <v>27</v>
      </c>
    </row>
    <row r="118" spans="1:5" ht="12.75">
      <c r="A118" s="35" t="s">
        <v>56</v>
      </c>
      <c r="E118" s="39" t="s">
        <v>1719</v>
      </c>
    </row>
    <row r="119" spans="1:5" ht="12.75">
      <c r="A119" s="35" t="s">
        <v>57</v>
      </c>
      <c r="E119" s="40" t="s">
        <v>5</v>
      </c>
    </row>
    <row r="120" spans="1:5" ht="12.75">
      <c r="A120" t="s">
        <v>59</v>
      </c>
      <c r="E120" s="39" t="s">
        <v>5</v>
      </c>
    </row>
    <row r="121" spans="1:16" ht="12.75">
      <c r="A121" t="s">
        <v>49</v>
      </c>
      <c s="34" t="s">
        <v>189</v>
      </c>
      <c s="34" t="s">
        <v>1720</v>
      </c>
      <c s="35" t="s">
        <v>5</v>
      </c>
      <c s="6" t="s">
        <v>1422</v>
      </c>
      <c s="36" t="s">
        <v>132</v>
      </c>
      <c s="37">
        <v>7</v>
      </c>
      <c s="36">
        <v>0.0058</v>
      </c>
      <c s="36">
        <f>ROUND(G121*H121,6)</f>
      </c>
      <c r="L121" s="38">
        <v>0</v>
      </c>
      <c s="32">
        <f>ROUND(ROUND(L121,2)*ROUND(G121,3),2)</f>
      </c>
      <c s="36" t="s">
        <v>55</v>
      </c>
      <c>
        <f>(M121*21)/100</f>
      </c>
      <c t="s">
        <v>27</v>
      </c>
    </row>
    <row r="122" spans="1:5" ht="12.75">
      <c r="A122" s="35" t="s">
        <v>56</v>
      </c>
      <c r="E122" s="39" t="s">
        <v>1422</v>
      </c>
    </row>
    <row r="123" spans="1:5" ht="12.75">
      <c r="A123" s="35" t="s">
        <v>57</v>
      </c>
      <c r="E123" s="40" t="s">
        <v>5</v>
      </c>
    </row>
    <row r="124" spans="1:5" ht="12.75">
      <c r="A124" t="s">
        <v>59</v>
      </c>
      <c r="E124" s="39" t="s">
        <v>5</v>
      </c>
    </row>
    <row r="125" spans="1:16" ht="12.75">
      <c r="A125" t="s">
        <v>49</v>
      </c>
      <c s="34" t="s">
        <v>192</v>
      </c>
      <c s="34" t="s">
        <v>1721</v>
      </c>
      <c s="35" t="s">
        <v>5</v>
      </c>
      <c s="6" t="s">
        <v>1722</v>
      </c>
      <c s="36" t="s">
        <v>132</v>
      </c>
      <c s="37">
        <v>7</v>
      </c>
      <c s="36">
        <v>0.0058</v>
      </c>
      <c s="36">
        <f>ROUND(G125*H125,6)</f>
      </c>
      <c r="L125" s="38">
        <v>0</v>
      </c>
      <c s="32">
        <f>ROUND(ROUND(L125,2)*ROUND(G125,3),2)</f>
      </c>
      <c s="36" t="s">
        <v>55</v>
      </c>
      <c>
        <f>(M125*21)/100</f>
      </c>
      <c t="s">
        <v>27</v>
      </c>
    </row>
    <row r="126" spans="1:5" ht="12.75">
      <c r="A126" s="35" t="s">
        <v>56</v>
      </c>
      <c r="E126" s="39" t="s">
        <v>1722</v>
      </c>
    </row>
    <row r="127" spans="1:5" ht="12.75">
      <c r="A127" s="35" t="s">
        <v>57</v>
      </c>
      <c r="E127" s="40" t="s">
        <v>5</v>
      </c>
    </row>
    <row r="128" spans="1:5" ht="12.75">
      <c r="A128" t="s">
        <v>59</v>
      </c>
      <c r="E128" s="39" t="s">
        <v>5</v>
      </c>
    </row>
    <row r="129" spans="1:16" ht="12.75">
      <c r="A129" t="s">
        <v>49</v>
      </c>
      <c s="34" t="s">
        <v>195</v>
      </c>
      <c s="34" t="s">
        <v>1723</v>
      </c>
      <c s="35" t="s">
        <v>5</v>
      </c>
      <c s="6" t="s">
        <v>1724</v>
      </c>
      <c s="36" t="s">
        <v>132</v>
      </c>
      <c s="37">
        <v>7</v>
      </c>
      <c s="36">
        <v>0.0058</v>
      </c>
      <c s="36">
        <f>ROUND(G129*H129,6)</f>
      </c>
      <c r="L129" s="38">
        <v>0</v>
      </c>
      <c s="32">
        <f>ROUND(ROUND(L129,2)*ROUND(G129,3),2)</f>
      </c>
      <c s="36" t="s">
        <v>55</v>
      </c>
      <c>
        <f>(M129*21)/100</f>
      </c>
      <c t="s">
        <v>27</v>
      </c>
    </row>
    <row r="130" spans="1:5" ht="12.75">
      <c r="A130" s="35" t="s">
        <v>56</v>
      </c>
      <c r="E130" s="39" t="s">
        <v>1724</v>
      </c>
    </row>
    <row r="131" spans="1:5" ht="12.75">
      <c r="A131" s="35" t="s">
        <v>57</v>
      </c>
      <c r="E131" s="40" t="s">
        <v>5</v>
      </c>
    </row>
    <row r="132" spans="1:5" ht="12.75">
      <c r="A132" t="s">
        <v>59</v>
      </c>
      <c r="E132" s="39" t="s">
        <v>5</v>
      </c>
    </row>
    <row r="133" spans="1:16" ht="12.75">
      <c r="A133" t="s">
        <v>49</v>
      </c>
      <c s="34" t="s">
        <v>198</v>
      </c>
      <c s="34" t="s">
        <v>1725</v>
      </c>
      <c s="35" t="s">
        <v>5</v>
      </c>
      <c s="6" t="s">
        <v>1726</v>
      </c>
      <c s="36" t="s">
        <v>132</v>
      </c>
      <c s="37">
        <v>1</v>
      </c>
      <c s="36">
        <v>0.0058</v>
      </c>
      <c s="36">
        <f>ROUND(G133*H133,6)</f>
      </c>
      <c r="L133" s="38">
        <v>0</v>
      </c>
      <c s="32">
        <f>ROUND(ROUND(L133,2)*ROUND(G133,3),2)</f>
      </c>
      <c s="36" t="s">
        <v>55</v>
      </c>
      <c>
        <f>(M133*21)/100</f>
      </c>
      <c t="s">
        <v>27</v>
      </c>
    </row>
    <row r="134" spans="1:5" ht="12.75">
      <c r="A134" s="35" t="s">
        <v>56</v>
      </c>
      <c r="E134" s="39" t="s">
        <v>1726</v>
      </c>
    </row>
    <row r="135" spans="1:5" ht="12.75">
      <c r="A135" s="35" t="s">
        <v>57</v>
      </c>
      <c r="E135" s="40" t="s">
        <v>5</v>
      </c>
    </row>
    <row r="136" spans="1:5" ht="12.75">
      <c r="A136" t="s">
        <v>59</v>
      </c>
      <c r="E136" s="39" t="s">
        <v>5</v>
      </c>
    </row>
    <row r="137" spans="1:16" ht="25.5">
      <c r="A137" t="s">
        <v>49</v>
      </c>
      <c s="34" t="s">
        <v>201</v>
      </c>
      <c s="34" t="s">
        <v>1443</v>
      </c>
      <c s="35" t="s">
        <v>5</v>
      </c>
      <c s="6" t="s">
        <v>1444</v>
      </c>
      <c s="36" t="s">
        <v>182</v>
      </c>
      <c s="37">
        <v>100</v>
      </c>
      <c s="36">
        <v>0</v>
      </c>
      <c s="36">
        <f>ROUND(G137*H137,6)</f>
      </c>
      <c r="L137" s="38">
        <v>0</v>
      </c>
      <c s="32">
        <f>ROUND(ROUND(L137,2)*ROUND(G137,3),2)</f>
      </c>
      <c s="36" t="s">
        <v>133</v>
      </c>
      <c>
        <f>(M137*21)/100</f>
      </c>
      <c t="s">
        <v>27</v>
      </c>
    </row>
    <row r="138" spans="1:5" ht="25.5">
      <c r="A138" s="35" t="s">
        <v>56</v>
      </c>
      <c r="E138" s="39" t="s">
        <v>1444</v>
      </c>
    </row>
    <row r="139" spans="1:5" ht="12.75">
      <c r="A139" s="35" t="s">
        <v>57</v>
      </c>
      <c r="E139" s="40" t="s">
        <v>5</v>
      </c>
    </row>
    <row r="140" spans="1:5" ht="12.75">
      <c r="A140" t="s">
        <v>59</v>
      </c>
      <c r="E140" s="39" t="s">
        <v>5</v>
      </c>
    </row>
    <row r="141" spans="1:16" ht="12.75">
      <c r="A141" t="s">
        <v>49</v>
      </c>
      <c s="34" t="s">
        <v>204</v>
      </c>
      <c s="34" t="s">
        <v>1727</v>
      </c>
      <c s="35" t="s">
        <v>5</v>
      </c>
      <c s="6" t="s">
        <v>1728</v>
      </c>
      <c s="36" t="s">
        <v>1295</v>
      </c>
      <c s="37">
        <v>100</v>
      </c>
      <c s="36">
        <v>0.001</v>
      </c>
      <c s="36">
        <f>ROUND(G141*H141,6)</f>
      </c>
      <c r="L141" s="38">
        <v>0</v>
      </c>
      <c s="32">
        <f>ROUND(ROUND(L141,2)*ROUND(G141,3),2)</f>
      </c>
      <c s="36" t="s">
        <v>133</v>
      </c>
      <c>
        <f>(M141*21)/100</f>
      </c>
      <c t="s">
        <v>27</v>
      </c>
    </row>
    <row r="142" spans="1:5" ht="12.75">
      <c r="A142" s="35" t="s">
        <v>56</v>
      </c>
      <c r="E142" s="39" t="s">
        <v>1728</v>
      </c>
    </row>
    <row r="143" spans="1:5" ht="12.75">
      <c r="A143" s="35" t="s">
        <v>57</v>
      </c>
      <c r="E143" s="40" t="s">
        <v>5</v>
      </c>
    </row>
    <row r="144" spans="1:5" ht="12.75">
      <c r="A144" t="s">
        <v>59</v>
      </c>
      <c r="E144" s="39" t="s">
        <v>5</v>
      </c>
    </row>
    <row r="145" spans="1:16" ht="12.75">
      <c r="A145" t="s">
        <v>49</v>
      </c>
      <c s="34" t="s">
        <v>207</v>
      </c>
      <c s="34" t="s">
        <v>1729</v>
      </c>
      <c s="35" t="s">
        <v>5</v>
      </c>
      <c s="6" t="s">
        <v>1730</v>
      </c>
      <c s="36" t="s">
        <v>1295</v>
      </c>
      <c s="37">
        <v>10</v>
      </c>
      <c s="36">
        <v>0.001</v>
      </c>
      <c s="36">
        <f>ROUND(G145*H145,6)</f>
      </c>
      <c r="L145" s="38">
        <v>0</v>
      </c>
      <c s="32">
        <f>ROUND(ROUND(L145,2)*ROUND(G145,3),2)</f>
      </c>
      <c s="36" t="s">
        <v>133</v>
      </c>
      <c>
        <f>(M145*21)/100</f>
      </c>
      <c t="s">
        <v>27</v>
      </c>
    </row>
    <row r="146" spans="1:5" ht="12.75">
      <c r="A146" s="35" t="s">
        <v>56</v>
      </c>
      <c r="E146" s="39" t="s">
        <v>1730</v>
      </c>
    </row>
    <row r="147" spans="1:5" ht="12.75">
      <c r="A147" s="35" t="s">
        <v>57</v>
      </c>
      <c r="E147" s="40" t="s">
        <v>5</v>
      </c>
    </row>
    <row r="148" spans="1:5" ht="12.75">
      <c r="A148" t="s">
        <v>59</v>
      </c>
      <c r="E148" s="39" t="s">
        <v>5</v>
      </c>
    </row>
    <row r="149" spans="1:16" ht="12.75">
      <c r="A149" t="s">
        <v>49</v>
      </c>
      <c s="34" t="s">
        <v>210</v>
      </c>
      <c s="34" t="s">
        <v>1465</v>
      </c>
      <c s="35" t="s">
        <v>5</v>
      </c>
      <c s="6" t="s">
        <v>1466</v>
      </c>
      <c s="36" t="s">
        <v>132</v>
      </c>
      <c s="37">
        <v>7</v>
      </c>
      <c s="36">
        <v>0</v>
      </c>
      <c s="36">
        <f>ROUND(G149*H149,6)</f>
      </c>
      <c r="L149" s="38">
        <v>0</v>
      </c>
      <c s="32">
        <f>ROUND(ROUND(L149,2)*ROUND(G149,3),2)</f>
      </c>
      <c s="36" t="s">
        <v>133</v>
      </c>
      <c>
        <f>(M149*21)/100</f>
      </c>
      <c t="s">
        <v>27</v>
      </c>
    </row>
    <row r="150" spans="1:5" ht="12.75">
      <c r="A150" s="35" t="s">
        <v>56</v>
      </c>
      <c r="E150" s="39" t="s">
        <v>1466</v>
      </c>
    </row>
    <row r="151" spans="1:5" ht="12.75">
      <c r="A151" s="35" t="s">
        <v>57</v>
      </c>
      <c r="E151" s="40" t="s">
        <v>5</v>
      </c>
    </row>
    <row r="152" spans="1:5" ht="12.75">
      <c r="A152" t="s">
        <v>59</v>
      </c>
      <c r="E152" s="39" t="s">
        <v>5</v>
      </c>
    </row>
    <row r="153" spans="1:16" ht="12.75">
      <c r="A153" t="s">
        <v>49</v>
      </c>
      <c s="34" t="s">
        <v>214</v>
      </c>
      <c s="34" t="s">
        <v>1731</v>
      </c>
      <c s="35" t="s">
        <v>5</v>
      </c>
      <c s="6" t="s">
        <v>1732</v>
      </c>
      <c s="36" t="s">
        <v>132</v>
      </c>
      <c s="37">
        <v>7</v>
      </c>
      <c s="36">
        <v>0.00014</v>
      </c>
      <c s="36">
        <f>ROUND(G153*H153,6)</f>
      </c>
      <c r="L153" s="38">
        <v>0</v>
      </c>
      <c s="32">
        <f>ROUND(ROUND(L153,2)*ROUND(G153,3),2)</f>
      </c>
      <c s="36" t="s">
        <v>133</v>
      </c>
      <c>
        <f>(M153*21)/100</f>
      </c>
      <c t="s">
        <v>27</v>
      </c>
    </row>
    <row r="154" spans="1:5" ht="12.75">
      <c r="A154" s="35" t="s">
        <v>56</v>
      </c>
      <c r="E154" s="39" t="s">
        <v>1732</v>
      </c>
    </row>
    <row r="155" spans="1:5" ht="12.75">
      <c r="A155" s="35" t="s">
        <v>57</v>
      </c>
      <c r="E155" s="40" t="s">
        <v>5</v>
      </c>
    </row>
    <row r="156" spans="1:5" ht="12.75">
      <c r="A156" t="s">
        <v>59</v>
      </c>
      <c r="E156" s="39" t="s">
        <v>5</v>
      </c>
    </row>
    <row r="157" spans="1:16" ht="12.75">
      <c r="A157" t="s">
        <v>49</v>
      </c>
      <c s="34" t="s">
        <v>218</v>
      </c>
      <c s="34" t="s">
        <v>1451</v>
      </c>
      <c s="35" t="s">
        <v>5</v>
      </c>
      <c s="6" t="s">
        <v>1733</v>
      </c>
      <c s="36" t="s">
        <v>132</v>
      </c>
      <c s="37">
        <v>7</v>
      </c>
      <c s="36">
        <v>0.00014</v>
      </c>
      <c s="36">
        <f>ROUND(G157*H157,6)</f>
      </c>
      <c r="L157" s="38">
        <v>0</v>
      </c>
      <c s="32">
        <f>ROUND(ROUND(L157,2)*ROUND(G157,3),2)</f>
      </c>
      <c s="36" t="s">
        <v>55</v>
      </c>
      <c>
        <f>(M157*21)/100</f>
      </c>
      <c t="s">
        <v>27</v>
      </c>
    </row>
    <row r="158" spans="1:5" ht="12.75">
      <c r="A158" s="35" t="s">
        <v>56</v>
      </c>
      <c r="E158" s="39" t="s">
        <v>1733</v>
      </c>
    </row>
    <row r="159" spans="1:5" ht="12.75">
      <c r="A159" s="35" t="s">
        <v>57</v>
      </c>
      <c r="E159" s="40" t="s">
        <v>5</v>
      </c>
    </row>
    <row r="160" spans="1:5" ht="12.75">
      <c r="A160" t="s">
        <v>59</v>
      </c>
      <c r="E160" s="39" t="s">
        <v>5</v>
      </c>
    </row>
    <row r="161" spans="1:16" ht="12.75">
      <c r="A161" t="s">
        <v>49</v>
      </c>
      <c s="34" t="s">
        <v>221</v>
      </c>
      <c s="34" t="s">
        <v>1453</v>
      </c>
      <c s="35" t="s">
        <v>5</v>
      </c>
      <c s="6" t="s">
        <v>1337</v>
      </c>
      <c s="36" t="s">
        <v>132</v>
      </c>
      <c s="37">
        <v>7</v>
      </c>
      <c s="36">
        <v>0.00014</v>
      </c>
      <c s="36">
        <f>ROUND(G161*H161,6)</f>
      </c>
      <c r="L161" s="38">
        <v>0</v>
      </c>
      <c s="32">
        <f>ROUND(ROUND(L161,2)*ROUND(G161,3),2)</f>
      </c>
      <c s="36" t="s">
        <v>55</v>
      </c>
      <c>
        <f>(M161*21)/100</f>
      </c>
      <c t="s">
        <v>27</v>
      </c>
    </row>
    <row r="162" spans="1:5" ht="12.75">
      <c r="A162" s="35" t="s">
        <v>56</v>
      </c>
      <c r="E162" s="39" t="s">
        <v>1337</v>
      </c>
    </row>
    <row r="163" spans="1:5" ht="12.75">
      <c r="A163" s="35" t="s">
        <v>57</v>
      </c>
      <c r="E163" s="40" t="s">
        <v>5</v>
      </c>
    </row>
    <row r="164" spans="1:5" ht="12.75">
      <c r="A164" t="s">
        <v>59</v>
      </c>
      <c r="E164" s="39" t="s">
        <v>5</v>
      </c>
    </row>
    <row r="165" spans="1:16" ht="12.75">
      <c r="A165" t="s">
        <v>49</v>
      </c>
      <c s="34" t="s">
        <v>225</v>
      </c>
      <c s="34" t="s">
        <v>1455</v>
      </c>
      <c s="35" t="s">
        <v>5</v>
      </c>
      <c s="6" t="s">
        <v>1341</v>
      </c>
      <c s="36" t="s">
        <v>132</v>
      </c>
      <c s="37">
        <v>1</v>
      </c>
      <c s="36">
        <v>0.00014</v>
      </c>
      <c s="36">
        <f>ROUND(G165*H165,6)</f>
      </c>
      <c r="L165" s="38">
        <v>0</v>
      </c>
      <c s="32">
        <f>ROUND(ROUND(L165,2)*ROUND(G165,3),2)</f>
      </c>
      <c s="36" t="s">
        <v>55</v>
      </c>
      <c>
        <f>(M165*21)/100</f>
      </c>
      <c t="s">
        <v>27</v>
      </c>
    </row>
    <row r="166" spans="1:5" ht="12.75">
      <c r="A166" s="35" t="s">
        <v>56</v>
      </c>
      <c r="E166" s="39" t="s">
        <v>1341</v>
      </c>
    </row>
    <row r="167" spans="1:5" ht="12.75">
      <c r="A167" s="35" t="s">
        <v>57</v>
      </c>
      <c r="E167" s="40" t="s">
        <v>5</v>
      </c>
    </row>
    <row r="168" spans="1:5" ht="12.75">
      <c r="A168" t="s">
        <v>59</v>
      </c>
      <c r="E168" s="39" t="s">
        <v>5</v>
      </c>
    </row>
    <row r="169" spans="1:16" ht="25.5">
      <c r="A169" t="s">
        <v>49</v>
      </c>
      <c s="34" t="s">
        <v>228</v>
      </c>
      <c s="34" t="s">
        <v>1734</v>
      </c>
      <c s="35" t="s">
        <v>5</v>
      </c>
      <c s="6" t="s">
        <v>1735</v>
      </c>
      <c s="36" t="s">
        <v>132</v>
      </c>
      <c s="37">
        <v>1</v>
      </c>
      <c s="36">
        <v>0</v>
      </c>
      <c s="36">
        <f>ROUND(G169*H169,6)</f>
      </c>
      <c r="L169" s="38">
        <v>0</v>
      </c>
      <c s="32">
        <f>ROUND(ROUND(L169,2)*ROUND(G169,3),2)</f>
      </c>
      <c s="36" t="s">
        <v>133</v>
      </c>
      <c>
        <f>(M169*21)/100</f>
      </c>
      <c t="s">
        <v>27</v>
      </c>
    </row>
    <row r="170" spans="1:5" ht="25.5">
      <c r="A170" s="35" t="s">
        <v>56</v>
      </c>
      <c r="E170" s="39" t="s">
        <v>1735</v>
      </c>
    </row>
    <row r="171" spans="1:5" ht="12.75">
      <c r="A171" s="35" t="s">
        <v>57</v>
      </c>
      <c r="E171" s="40" t="s">
        <v>5</v>
      </c>
    </row>
    <row r="172" spans="1:5" ht="12.75">
      <c r="A172" t="s">
        <v>59</v>
      </c>
      <c r="E172" s="39" t="s">
        <v>5</v>
      </c>
    </row>
    <row r="173" spans="1:16" ht="25.5">
      <c r="A173" t="s">
        <v>49</v>
      </c>
      <c s="34" t="s">
        <v>231</v>
      </c>
      <c s="34" t="s">
        <v>1736</v>
      </c>
      <c s="35" t="s">
        <v>5</v>
      </c>
      <c s="6" t="s">
        <v>1737</v>
      </c>
      <c s="36" t="s">
        <v>54</v>
      </c>
      <c s="37">
        <v>0.937</v>
      </c>
      <c s="36">
        <v>0</v>
      </c>
      <c s="36">
        <f>ROUND(G173*H173,6)</f>
      </c>
      <c r="L173" s="38">
        <v>0</v>
      </c>
      <c s="32">
        <f>ROUND(ROUND(L173,2)*ROUND(G173,3),2)</f>
      </c>
      <c s="36" t="s">
        <v>133</v>
      </c>
      <c>
        <f>(M173*21)/100</f>
      </c>
      <c t="s">
        <v>27</v>
      </c>
    </row>
    <row r="174" spans="1:5" ht="25.5">
      <c r="A174" s="35" t="s">
        <v>56</v>
      </c>
      <c r="E174" s="39" t="s">
        <v>1737</v>
      </c>
    </row>
    <row r="175" spans="1:5" ht="12.75">
      <c r="A175" s="35" t="s">
        <v>57</v>
      </c>
      <c r="E175" s="40" t="s">
        <v>5</v>
      </c>
    </row>
    <row r="176" spans="1:5" ht="12.75">
      <c r="A176" t="s">
        <v>59</v>
      </c>
      <c r="E176" s="39" t="s">
        <v>5</v>
      </c>
    </row>
    <row r="177" spans="1:13" ht="12.75">
      <c r="A177" t="s">
        <v>46</v>
      </c>
      <c r="C177" s="31" t="s">
        <v>182</v>
      </c>
      <c r="E177" s="33" t="s">
        <v>1738</v>
      </c>
      <c r="J177" s="32">
        <f>0</f>
      </c>
      <c s="32">
        <f>0</f>
      </c>
      <c s="32">
        <f>0+L178</f>
      </c>
      <c s="32">
        <f>0+M178</f>
      </c>
    </row>
    <row r="178" spans="1:16" ht="25.5">
      <c r="A178" t="s">
        <v>49</v>
      </c>
      <c s="34" t="s">
        <v>234</v>
      </c>
      <c s="34" t="s">
        <v>1739</v>
      </c>
      <c s="35" t="s">
        <v>5</v>
      </c>
      <c s="6" t="s">
        <v>1740</v>
      </c>
      <c s="36" t="s">
        <v>182</v>
      </c>
      <c s="37">
        <v>100</v>
      </c>
      <c s="36">
        <v>0</v>
      </c>
      <c s="36">
        <f>ROUND(G178*H178,6)</f>
      </c>
      <c r="L178" s="38">
        <v>0</v>
      </c>
      <c s="32">
        <f>ROUND(ROUND(L178,2)*ROUND(G178,3),2)</f>
      </c>
      <c s="36" t="s">
        <v>133</v>
      </c>
      <c>
        <f>(M178*21)/100</f>
      </c>
      <c t="s">
        <v>27</v>
      </c>
    </row>
    <row r="179" spans="1:5" ht="25.5">
      <c r="A179" s="35" t="s">
        <v>56</v>
      </c>
      <c r="E179" s="39" t="s">
        <v>1740</v>
      </c>
    </row>
    <row r="180" spans="1:5" ht="12.75">
      <c r="A180" s="35" t="s">
        <v>57</v>
      </c>
      <c r="E180" s="40" t="s">
        <v>5</v>
      </c>
    </row>
    <row r="181" spans="1:5" ht="12.75">
      <c r="A181" t="s">
        <v>59</v>
      </c>
      <c r="E181" s="39" t="s">
        <v>5</v>
      </c>
    </row>
    <row r="182" spans="1:13" ht="12.75">
      <c r="A182" t="s">
        <v>46</v>
      </c>
      <c r="C182" s="31" t="s">
        <v>1486</v>
      </c>
      <c r="E182" s="33" t="s">
        <v>1487</v>
      </c>
      <c r="J182" s="32">
        <f>0</f>
      </c>
      <c s="32">
        <f>0</f>
      </c>
      <c s="32">
        <f>0+L183</f>
      </c>
      <c s="32">
        <f>0+M183</f>
      </c>
    </row>
    <row r="183" spans="1:16" ht="12.75">
      <c r="A183" t="s">
        <v>49</v>
      </c>
      <c s="34" t="s">
        <v>257</v>
      </c>
      <c s="34" t="s">
        <v>1488</v>
      </c>
      <c s="35" t="s">
        <v>5</v>
      </c>
      <c s="6" t="s">
        <v>1489</v>
      </c>
      <c s="36" t="s">
        <v>106</v>
      </c>
      <c s="37">
        <v>1</v>
      </c>
      <c s="36">
        <v>0</v>
      </c>
      <c s="36">
        <f>ROUND(G183*H183,6)</f>
      </c>
      <c r="L183" s="38">
        <v>0</v>
      </c>
      <c s="32">
        <f>ROUND(ROUND(L183,2)*ROUND(G183,3),2)</f>
      </c>
      <c s="36" t="s">
        <v>133</v>
      </c>
      <c>
        <f>(M183*21)/100</f>
      </c>
      <c t="s">
        <v>27</v>
      </c>
    </row>
    <row r="184" spans="1:5" ht="12.75">
      <c r="A184" s="35" t="s">
        <v>56</v>
      </c>
      <c r="E184" s="39" t="s">
        <v>1489</v>
      </c>
    </row>
    <row r="185" spans="1:5" ht="12.75">
      <c r="A185" s="35" t="s">
        <v>57</v>
      </c>
      <c r="E185" s="40" t="s">
        <v>5</v>
      </c>
    </row>
    <row r="186" spans="1:5" ht="12.75">
      <c r="A186" t="s">
        <v>59</v>
      </c>
      <c r="E186" s="39" t="s">
        <v>5</v>
      </c>
    </row>
    <row r="187" spans="1:13" ht="12.75">
      <c r="A187" t="s">
        <v>46</v>
      </c>
      <c r="C187" s="31" t="s">
        <v>1490</v>
      </c>
      <c r="E187" s="33" t="s">
        <v>1491</v>
      </c>
      <c r="J187" s="32">
        <f>0</f>
      </c>
      <c s="32">
        <f>0</f>
      </c>
      <c s="32">
        <f>0+L188+L192+L196+L200</f>
      </c>
      <c s="32">
        <f>0+M188+M192+M196+M200</f>
      </c>
    </row>
    <row r="188" spans="1:16" ht="25.5">
      <c r="A188" t="s">
        <v>49</v>
      </c>
      <c s="34" t="s">
        <v>262</v>
      </c>
      <c s="34" t="s">
        <v>1492</v>
      </c>
      <c s="35" t="s">
        <v>5</v>
      </c>
      <c s="6" t="s">
        <v>1741</v>
      </c>
      <c s="36" t="s">
        <v>106</v>
      </c>
      <c s="37">
        <v>1</v>
      </c>
      <c s="36">
        <v>0</v>
      </c>
      <c s="36">
        <f>ROUND(G188*H188,6)</f>
      </c>
      <c r="L188" s="38">
        <v>0</v>
      </c>
      <c s="32">
        <f>ROUND(ROUND(L188,2)*ROUND(G188,3),2)</f>
      </c>
      <c s="36" t="s">
        <v>55</v>
      </c>
      <c>
        <f>(M188*21)/100</f>
      </c>
      <c t="s">
        <v>27</v>
      </c>
    </row>
    <row r="189" spans="1:5" ht="51">
      <c r="A189" s="35" t="s">
        <v>56</v>
      </c>
      <c r="E189" s="39" t="s">
        <v>1742</v>
      </c>
    </row>
    <row r="190" spans="1:5" ht="12.75">
      <c r="A190" s="35" t="s">
        <v>57</v>
      </c>
      <c r="E190" s="40" t="s">
        <v>5</v>
      </c>
    </row>
    <row r="191" spans="1:5" ht="12.75">
      <c r="A191" t="s">
        <v>59</v>
      </c>
      <c r="E191" s="39" t="s">
        <v>5</v>
      </c>
    </row>
    <row r="192" spans="1:16" ht="12.75">
      <c r="A192" t="s">
        <v>49</v>
      </c>
      <c s="34" t="s">
        <v>264</v>
      </c>
      <c s="34" t="s">
        <v>1496</v>
      </c>
      <c s="35" t="s">
        <v>5</v>
      </c>
      <c s="6" t="s">
        <v>1497</v>
      </c>
      <c s="36" t="s">
        <v>106</v>
      </c>
      <c s="37">
        <v>1</v>
      </c>
      <c s="36">
        <v>0</v>
      </c>
      <c s="36">
        <f>ROUND(G192*H192,6)</f>
      </c>
      <c r="L192" s="38">
        <v>0</v>
      </c>
      <c s="32">
        <f>ROUND(ROUND(L192,2)*ROUND(G192,3),2)</f>
      </c>
      <c s="36" t="s">
        <v>55</v>
      </c>
      <c>
        <f>(M192*21)/100</f>
      </c>
      <c t="s">
        <v>27</v>
      </c>
    </row>
    <row r="193" spans="1:5" ht="12.75">
      <c r="A193" s="35" t="s">
        <v>56</v>
      </c>
      <c r="E193" s="39" t="s">
        <v>1497</v>
      </c>
    </row>
    <row r="194" spans="1:5" ht="12.75">
      <c r="A194" s="35" t="s">
        <v>57</v>
      </c>
      <c r="E194" s="40" t="s">
        <v>5</v>
      </c>
    </row>
    <row r="195" spans="1:5" ht="12.75">
      <c r="A195" t="s">
        <v>59</v>
      </c>
      <c r="E195" s="39" t="s">
        <v>5</v>
      </c>
    </row>
    <row r="196" spans="1:16" ht="12.75">
      <c r="A196" t="s">
        <v>49</v>
      </c>
      <c s="34" t="s">
        <v>266</v>
      </c>
      <c s="34" t="s">
        <v>1504</v>
      </c>
      <c s="35" t="s">
        <v>5</v>
      </c>
      <c s="6" t="s">
        <v>1505</v>
      </c>
      <c s="36" t="s">
        <v>491</v>
      </c>
      <c s="37">
        <v>10</v>
      </c>
      <c s="36">
        <v>0</v>
      </c>
      <c s="36">
        <f>ROUND(G196*H196,6)</f>
      </c>
      <c r="L196" s="38">
        <v>0</v>
      </c>
      <c s="32">
        <f>ROUND(ROUND(L196,2)*ROUND(G196,3),2)</f>
      </c>
      <c s="36" t="s">
        <v>55</v>
      </c>
      <c>
        <f>(M196*21)/100</f>
      </c>
      <c t="s">
        <v>27</v>
      </c>
    </row>
    <row r="197" spans="1:5" ht="12.75">
      <c r="A197" s="35" t="s">
        <v>56</v>
      </c>
      <c r="E197" s="39" t="s">
        <v>1505</v>
      </c>
    </row>
    <row r="198" spans="1:5" ht="12.75">
      <c r="A198" s="35" t="s">
        <v>57</v>
      </c>
      <c r="E198" s="40" t="s">
        <v>5</v>
      </c>
    </row>
    <row r="199" spans="1:5" ht="12.75">
      <c r="A199" t="s">
        <v>59</v>
      </c>
      <c r="E199" s="39" t="s">
        <v>5</v>
      </c>
    </row>
    <row r="200" spans="1:16" ht="12.75">
      <c r="A200" t="s">
        <v>49</v>
      </c>
      <c s="34" t="s">
        <v>268</v>
      </c>
      <c s="34" t="s">
        <v>1507</v>
      </c>
      <c s="35" t="s">
        <v>5</v>
      </c>
      <c s="6" t="s">
        <v>1508</v>
      </c>
      <c s="36" t="s">
        <v>106</v>
      </c>
      <c s="37">
        <v>1</v>
      </c>
      <c s="36">
        <v>0</v>
      </c>
      <c s="36">
        <f>ROUND(G200*H200,6)</f>
      </c>
      <c r="L200" s="38">
        <v>0</v>
      </c>
      <c s="32">
        <f>ROUND(ROUND(L200,2)*ROUND(G200,3),2)</f>
      </c>
      <c s="36" t="s">
        <v>133</v>
      </c>
      <c>
        <f>(M200*21)/100</f>
      </c>
      <c t="s">
        <v>27</v>
      </c>
    </row>
    <row r="201" spans="1:5" ht="12.75">
      <c r="A201" s="35" t="s">
        <v>56</v>
      </c>
      <c r="E201" s="39" t="s">
        <v>1508</v>
      </c>
    </row>
    <row r="202" spans="1:5" ht="12.75">
      <c r="A202" s="35" t="s">
        <v>57</v>
      </c>
      <c r="E202" s="40" t="s">
        <v>5</v>
      </c>
    </row>
    <row r="203" spans="1:5" ht="12.75">
      <c r="A203" t="s">
        <v>59</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1743</v>
      </c>
      <c s="41">
        <f>Rekapitulace!C33</f>
      </c>
      <c s="20" t="s">
        <v>0</v>
      </c>
      <c t="s">
        <v>22</v>
      </c>
      <c t="s">
        <v>27</v>
      </c>
    </row>
    <row r="4" spans="1:16" ht="32" customHeight="1">
      <c r="A4" s="24" t="s">
        <v>19</v>
      </c>
      <c s="25" t="s">
        <v>28</v>
      </c>
      <c s="27" t="s">
        <v>1743</v>
      </c>
      <c r="E4" s="26" t="s">
        <v>1744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1747</v>
      </c>
      <c r="E8" s="30" t="s">
        <v>1746</v>
      </c>
      <c r="J8" s="29">
        <f>0+J9+J90+J103+J112+J137</f>
      </c>
      <c s="29">
        <f>0+K9+K90+K103+K112+K137</f>
      </c>
      <c s="29">
        <f>0+L9+L90+L103+L112+L137</f>
      </c>
      <c s="29">
        <f>0+M9+M90+M103+M112+M137</f>
      </c>
    </row>
    <row r="9" spans="1:13" ht="12.75">
      <c r="A9" t="s">
        <v>46</v>
      </c>
      <c r="C9" s="31" t="s">
        <v>50</v>
      </c>
      <c r="E9" s="33" t="s">
        <v>792</v>
      </c>
      <c r="J9" s="32">
        <f>0</f>
      </c>
      <c s="32">
        <f>0</f>
      </c>
      <c s="32">
        <f>0+L10+L14+L18+L22+L26+L30+L34+L38+L42+L46+L50+L54+L58+L62+L66+L70+L74+L78+L82+L86</f>
      </c>
      <c s="32">
        <f>0+M10+M14+M18+M22+M26+M30+M34+M38+M42+M46+M50+M54+M58+M62+M66+M70+M74+M78+M82+M86</f>
      </c>
    </row>
    <row r="10" spans="1:16" ht="25.5">
      <c r="A10" t="s">
        <v>49</v>
      </c>
      <c s="34" t="s">
        <v>50</v>
      </c>
      <c s="34" t="s">
        <v>948</v>
      </c>
      <c s="35" t="s">
        <v>5</v>
      </c>
      <c s="6" t="s">
        <v>949</v>
      </c>
      <c s="36" t="s">
        <v>501</v>
      </c>
      <c s="37">
        <v>352.88</v>
      </c>
      <c s="36">
        <v>0</v>
      </c>
      <c s="36">
        <f>ROUND(G10*H10,6)</f>
      </c>
      <c r="L10" s="38">
        <v>0</v>
      </c>
      <c s="32">
        <f>ROUND(ROUND(L10,2)*ROUND(G10,3),2)</f>
      </c>
      <c s="36" t="s">
        <v>133</v>
      </c>
      <c>
        <f>(M10*21)/100</f>
      </c>
      <c t="s">
        <v>27</v>
      </c>
    </row>
    <row r="11" spans="1:5" ht="38.25">
      <c r="A11" s="35" t="s">
        <v>56</v>
      </c>
      <c r="E11" s="39" t="s">
        <v>950</v>
      </c>
    </row>
    <row r="12" spans="1:5" ht="12.75">
      <c r="A12" s="35" t="s">
        <v>57</v>
      </c>
      <c r="E12" s="40" t="s">
        <v>1748</v>
      </c>
    </row>
    <row r="13" spans="1:5" ht="12.75">
      <c r="A13" t="s">
        <v>59</v>
      </c>
      <c r="E13" s="39" t="s">
        <v>5</v>
      </c>
    </row>
    <row r="14" spans="1:16" ht="25.5">
      <c r="A14" t="s">
        <v>49</v>
      </c>
      <c s="34" t="s">
        <v>27</v>
      </c>
      <c s="34" t="s">
        <v>1749</v>
      </c>
      <c s="35" t="s">
        <v>5</v>
      </c>
      <c s="6" t="s">
        <v>1750</v>
      </c>
      <c s="36" t="s">
        <v>501</v>
      </c>
      <c s="37">
        <v>295.31</v>
      </c>
      <c s="36">
        <v>0</v>
      </c>
      <c s="36">
        <f>ROUND(G14*H14,6)</f>
      </c>
      <c r="L14" s="38">
        <v>0</v>
      </c>
      <c s="32">
        <f>ROUND(ROUND(L14,2)*ROUND(G14,3),2)</f>
      </c>
      <c s="36" t="s">
        <v>133</v>
      </c>
      <c>
        <f>(M14*21)/100</f>
      </c>
      <c t="s">
        <v>27</v>
      </c>
    </row>
    <row r="15" spans="1:5" ht="25.5">
      <c r="A15" s="35" t="s">
        <v>56</v>
      </c>
      <c r="E15" s="39" t="s">
        <v>1750</v>
      </c>
    </row>
    <row r="16" spans="1:5" ht="12.75">
      <c r="A16" s="35" t="s">
        <v>57</v>
      </c>
      <c r="E16" s="40" t="s">
        <v>1751</v>
      </c>
    </row>
    <row r="17" spans="1:5" ht="12.75">
      <c r="A17" t="s">
        <v>59</v>
      </c>
      <c r="E17" s="39" t="s">
        <v>5</v>
      </c>
    </row>
    <row r="18" spans="1:16" ht="12.75">
      <c r="A18" t="s">
        <v>49</v>
      </c>
      <c s="34" t="s">
        <v>25</v>
      </c>
      <c s="34" t="s">
        <v>1560</v>
      </c>
      <c s="35" t="s">
        <v>5</v>
      </c>
      <c s="6" t="s">
        <v>1561</v>
      </c>
      <c s="36" t="s">
        <v>54</v>
      </c>
      <c s="37">
        <v>94.499</v>
      </c>
      <c s="36">
        <v>1</v>
      </c>
      <c s="36">
        <f>ROUND(G18*H18,6)</f>
      </c>
      <c r="L18" s="38">
        <v>0</v>
      </c>
      <c s="32">
        <f>ROUND(ROUND(L18,2)*ROUND(G18,3),2)</f>
      </c>
      <c s="36" t="s">
        <v>133</v>
      </c>
      <c>
        <f>(M18*21)/100</f>
      </c>
      <c t="s">
        <v>27</v>
      </c>
    </row>
    <row r="19" spans="1:5" ht="12.75">
      <c r="A19" s="35" t="s">
        <v>56</v>
      </c>
      <c r="E19" s="39" t="s">
        <v>1561</v>
      </c>
    </row>
    <row r="20" spans="1:5" ht="12.75">
      <c r="A20" s="35" t="s">
        <v>57</v>
      </c>
      <c r="E20" s="40" t="s">
        <v>1752</v>
      </c>
    </row>
    <row r="21" spans="1:5" ht="12.75">
      <c r="A21" t="s">
        <v>59</v>
      </c>
      <c r="E21" s="39" t="s">
        <v>5</v>
      </c>
    </row>
    <row r="22" spans="1:16" ht="25.5">
      <c r="A22" t="s">
        <v>49</v>
      </c>
      <c s="34" t="s">
        <v>69</v>
      </c>
      <c s="34" t="s">
        <v>1753</v>
      </c>
      <c s="35" t="s">
        <v>5</v>
      </c>
      <c s="6" t="s">
        <v>1754</v>
      </c>
      <c s="36" t="s">
        <v>501</v>
      </c>
      <c s="37">
        <v>295.31</v>
      </c>
      <c s="36">
        <v>0</v>
      </c>
      <c s="36">
        <f>ROUND(G22*H22,6)</f>
      </c>
      <c r="L22" s="38">
        <v>0</v>
      </c>
      <c s="32">
        <f>ROUND(ROUND(L22,2)*ROUND(G22,3),2)</f>
      </c>
      <c s="36" t="s">
        <v>133</v>
      </c>
      <c>
        <f>(M22*21)/100</f>
      </c>
      <c t="s">
        <v>27</v>
      </c>
    </row>
    <row r="23" spans="1:5" ht="25.5">
      <c r="A23" s="35" t="s">
        <v>56</v>
      </c>
      <c r="E23" s="39" t="s">
        <v>1754</v>
      </c>
    </row>
    <row r="24" spans="1:5" ht="12.75">
      <c r="A24" s="35" t="s">
        <v>57</v>
      </c>
      <c r="E24" s="40" t="s">
        <v>1751</v>
      </c>
    </row>
    <row r="25" spans="1:5" ht="12.75">
      <c r="A25" t="s">
        <v>59</v>
      </c>
      <c r="E25" s="39" t="s">
        <v>5</v>
      </c>
    </row>
    <row r="26" spans="1:16" ht="12.75">
      <c r="A26" t="s">
        <v>49</v>
      </c>
      <c s="34" t="s">
        <v>74</v>
      </c>
      <c s="34" t="s">
        <v>1755</v>
      </c>
      <c s="35" t="s">
        <v>5</v>
      </c>
      <c s="6" t="s">
        <v>1756</v>
      </c>
      <c s="36" t="s">
        <v>1295</v>
      </c>
      <c s="37">
        <v>5.906</v>
      </c>
      <c s="36">
        <v>0.001</v>
      </c>
      <c s="36">
        <f>ROUND(G26*H26,6)</f>
      </c>
      <c r="L26" s="38">
        <v>0</v>
      </c>
      <c s="32">
        <f>ROUND(ROUND(L26,2)*ROUND(G26,3),2)</f>
      </c>
      <c s="36" t="s">
        <v>133</v>
      </c>
      <c>
        <f>(M26*21)/100</f>
      </c>
      <c t="s">
        <v>27</v>
      </c>
    </row>
    <row r="27" spans="1:5" ht="12.75">
      <c r="A27" s="35" t="s">
        <v>56</v>
      </c>
      <c r="E27" s="39" t="s">
        <v>1756</v>
      </c>
    </row>
    <row r="28" spans="1:5" ht="12.75">
      <c r="A28" s="35" t="s">
        <v>57</v>
      </c>
      <c r="E28" s="40" t="s">
        <v>5</v>
      </c>
    </row>
    <row r="29" spans="1:5" ht="12.75">
      <c r="A29" t="s">
        <v>59</v>
      </c>
      <c r="E29" s="39" t="s">
        <v>5</v>
      </c>
    </row>
    <row r="30" spans="1:16" ht="25.5">
      <c r="A30" t="s">
        <v>49</v>
      </c>
      <c s="34" t="s">
        <v>26</v>
      </c>
      <c s="34" t="s">
        <v>951</v>
      </c>
      <c s="35" t="s">
        <v>5</v>
      </c>
      <c s="6" t="s">
        <v>952</v>
      </c>
      <c s="36" t="s">
        <v>501</v>
      </c>
      <c s="37">
        <v>295.31</v>
      </c>
      <c s="36">
        <v>0</v>
      </c>
      <c s="36">
        <f>ROUND(G30*H30,6)</f>
      </c>
      <c r="L30" s="38">
        <v>0</v>
      </c>
      <c s="32">
        <f>ROUND(ROUND(L30,2)*ROUND(G30,3),2)</f>
      </c>
      <c s="36" t="s">
        <v>133</v>
      </c>
      <c>
        <f>(M30*21)/100</f>
      </c>
      <c t="s">
        <v>27</v>
      </c>
    </row>
    <row r="31" spans="1:5" ht="25.5">
      <c r="A31" s="35" t="s">
        <v>56</v>
      </c>
      <c r="E31" s="39" t="s">
        <v>952</v>
      </c>
    </row>
    <row r="32" spans="1:5" ht="12.75">
      <c r="A32" s="35" t="s">
        <v>57</v>
      </c>
      <c r="E32" s="40" t="s">
        <v>1751</v>
      </c>
    </row>
    <row r="33" spans="1:5" ht="12.75">
      <c r="A33" t="s">
        <v>59</v>
      </c>
      <c r="E33" s="39" t="s">
        <v>5</v>
      </c>
    </row>
    <row r="34" spans="1:16" ht="25.5">
      <c r="A34" t="s">
        <v>49</v>
      </c>
      <c s="34" t="s">
        <v>84</v>
      </c>
      <c s="34" t="s">
        <v>1757</v>
      </c>
      <c s="35" t="s">
        <v>5</v>
      </c>
      <c s="6" t="s">
        <v>1758</v>
      </c>
      <c s="36" t="s">
        <v>132</v>
      </c>
      <c s="37">
        <v>12</v>
      </c>
      <c s="36">
        <v>0</v>
      </c>
      <c s="36">
        <f>ROUND(G34*H34,6)</f>
      </c>
      <c r="L34" s="38">
        <v>0</v>
      </c>
      <c s="32">
        <f>ROUND(ROUND(L34,2)*ROUND(G34,3),2)</f>
      </c>
      <c s="36" t="s">
        <v>133</v>
      </c>
      <c>
        <f>(M34*21)/100</f>
      </c>
      <c t="s">
        <v>27</v>
      </c>
    </row>
    <row r="35" spans="1:5" ht="25.5">
      <c r="A35" s="35" t="s">
        <v>56</v>
      </c>
      <c r="E35" s="39" t="s">
        <v>1758</v>
      </c>
    </row>
    <row r="36" spans="1:5" ht="12.75">
      <c r="A36" s="35" t="s">
        <v>57</v>
      </c>
      <c r="E36" s="40" t="s">
        <v>1759</v>
      </c>
    </row>
    <row r="37" spans="1:5" ht="12.75">
      <c r="A37" t="s">
        <v>59</v>
      </c>
      <c r="E37" s="39" t="s">
        <v>5</v>
      </c>
    </row>
    <row r="38" spans="1:16" ht="12.75">
      <c r="A38" t="s">
        <v>49</v>
      </c>
      <c s="34" t="s">
        <v>89</v>
      </c>
      <c s="34" t="s">
        <v>1760</v>
      </c>
      <c s="35" t="s">
        <v>5</v>
      </c>
      <c s="6" t="s">
        <v>1761</v>
      </c>
      <c s="36" t="s">
        <v>132</v>
      </c>
      <c s="37">
        <v>12</v>
      </c>
      <c s="36">
        <v>3E-05</v>
      </c>
      <c s="36">
        <f>ROUND(G38*H38,6)</f>
      </c>
      <c r="L38" s="38">
        <v>0</v>
      </c>
      <c s="32">
        <f>ROUND(ROUND(L38,2)*ROUND(G38,3),2)</f>
      </c>
      <c s="36" t="s">
        <v>133</v>
      </c>
      <c>
        <f>(M38*21)/100</f>
      </c>
      <c t="s">
        <v>27</v>
      </c>
    </row>
    <row r="39" spans="1:5" ht="12.75">
      <c r="A39" s="35" t="s">
        <v>56</v>
      </c>
      <c r="E39" s="39" t="s">
        <v>1761</v>
      </c>
    </row>
    <row r="40" spans="1:5" ht="12.75">
      <c r="A40" s="35" t="s">
        <v>57</v>
      </c>
      <c r="E40" s="40" t="s">
        <v>5</v>
      </c>
    </row>
    <row r="41" spans="1:5" ht="12.75">
      <c r="A41" t="s">
        <v>59</v>
      </c>
      <c r="E41" s="39" t="s">
        <v>5</v>
      </c>
    </row>
    <row r="42" spans="1:16" ht="12.75">
      <c r="A42" t="s">
        <v>49</v>
      </c>
      <c s="34" t="s">
        <v>94</v>
      </c>
      <c s="34" t="s">
        <v>1762</v>
      </c>
      <c s="35" t="s">
        <v>5</v>
      </c>
      <c s="6" t="s">
        <v>1763</v>
      </c>
      <c s="36" t="s">
        <v>132</v>
      </c>
      <c s="37">
        <v>36</v>
      </c>
      <c s="36">
        <v>5E-05</v>
      </c>
      <c s="36">
        <f>ROUND(G42*H42,6)</f>
      </c>
      <c r="L42" s="38">
        <v>0</v>
      </c>
      <c s="32">
        <f>ROUND(ROUND(L42,2)*ROUND(G42,3),2)</f>
      </c>
      <c s="36" t="s">
        <v>133</v>
      </c>
      <c>
        <f>(M42*21)/100</f>
      </c>
      <c t="s">
        <v>27</v>
      </c>
    </row>
    <row r="43" spans="1:5" ht="12.75">
      <c r="A43" s="35" t="s">
        <v>56</v>
      </c>
      <c r="E43" s="39" t="s">
        <v>1763</v>
      </c>
    </row>
    <row r="44" spans="1:5" ht="12.75">
      <c r="A44" s="35" t="s">
        <v>57</v>
      </c>
      <c r="E44" s="40" t="s">
        <v>1764</v>
      </c>
    </row>
    <row r="45" spans="1:5" ht="12.75">
      <c r="A45" t="s">
        <v>59</v>
      </c>
      <c r="E45" s="39" t="s">
        <v>5</v>
      </c>
    </row>
    <row r="46" spans="1:16" ht="12.75">
      <c r="A46" t="s">
        <v>49</v>
      </c>
      <c s="34" t="s">
        <v>150</v>
      </c>
      <c s="34" t="s">
        <v>1765</v>
      </c>
      <c s="35" t="s">
        <v>5</v>
      </c>
      <c s="6" t="s">
        <v>1766</v>
      </c>
      <c s="36" t="s">
        <v>132</v>
      </c>
      <c s="37">
        <v>108</v>
      </c>
      <c s="36">
        <v>0.00354</v>
      </c>
      <c s="36">
        <f>ROUND(G46*H46,6)</f>
      </c>
      <c r="L46" s="38">
        <v>0</v>
      </c>
      <c s="32">
        <f>ROUND(ROUND(L46,2)*ROUND(G46,3),2)</f>
      </c>
      <c s="36" t="s">
        <v>133</v>
      </c>
      <c>
        <f>(M46*21)/100</f>
      </c>
      <c t="s">
        <v>27</v>
      </c>
    </row>
    <row r="47" spans="1:5" ht="12.75">
      <c r="A47" s="35" t="s">
        <v>56</v>
      </c>
      <c r="E47" s="39" t="s">
        <v>1766</v>
      </c>
    </row>
    <row r="48" spans="1:5" ht="12.75">
      <c r="A48" s="35" t="s">
        <v>57</v>
      </c>
      <c r="E48" s="40" t="s">
        <v>5</v>
      </c>
    </row>
    <row r="49" spans="1:5" ht="12.75">
      <c r="A49" t="s">
        <v>59</v>
      </c>
      <c r="E49" s="39" t="s">
        <v>5</v>
      </c>
    </row>
    <row r="50" spans="1:16" ht="25.5">
      <c r="A50" t="s">
        <v>49</v>
      </c>
      <c s="34" t="s">
        <v>153</v>
      </c>
      <c s="34" t="s">
        <v>1767</v>
      </c>
      <c s="35" t="s">
        <v>5</v>
      </c>
      <c s="6" t="s">
        <v>1768</v>
      </c>
      <c s="36" t="s">
        <v>501</v>
      </c>
      <c s="37">
        <v>3</v>
      </c>
      <c s="36">
        <v>0.00036</v>
      </c>
      <c s="36">
        <f>ROUND(G50*H50,6)</f>
      </c>
      <c r="L50" s="38">
        <v>0</v>
      </c>
      <c s="32">
        <f>ROUND(ROUND(L50,2)*ROUND(G50,3),2)</f>
      </c>
      <c s="36" t="s">
        <v>133</v>
      </c>
      <c>
        <f>(M50*21)/100</f>
      </c>
      <c t="s">
        <v>27</v>
      </c>
    </row>
    <row r="51" spans="1:5" ht="25.5">
      <c r="A51" s="35" t="s">
        <v>56</v>
      </c>
      <c r="E51" s="39" t="s">
        <v>1768</v>
      </c>
    </row>
    <row r="52" spans="1:5" ht="12.75">
      <c r="A52" s="35" t="s">
        <v>57</v>
      </c>
      <c r="E52" s="40" t="s">
        <v>1769</v>
      </c>
    </row>
    <row r="53" spans="1:5" ht="12.75">
      <c r="A53" t="s">
        <v>59</v>
      </c>
      <c r="E53" s="39" t="s">
        <v>5</v>
      </c>
    </row>
    <row r="54" spans="1:16" ht="25.5">
      <c r="A54" t="s">
        <v>49</v>
      </c>
      <c s="34" t="s">
        <v>156</v>
      </c>
      <c s="34" t="s">
        <v>1770</v>
      </c>
      <c s="35" t="s">
        <v>5</v>
      </c>
      <c s="6" t="s">
        <v>1771</v>
      </c>
      <c s="36" t="s">
        <v>501</v>
      </c>
      <c s="37">
        <v>352.88</v>
      </c>
      <c s="36">
        <v>0</v>
      </c>
      <c s="36">
        <f>ROUND(G54*H54,6)</f>
      </c>
      <c r="L54" s="38">
        <v>0</v>
      </c>
      <c s="32">
        <f>ROUND(ROUND(L54,2)*ROUND(G54,3),2)</f>
      </c>
      <c s="36" t="s">
        <v>133</v>
      </c>
      <c>
        <f>(M54*21)/100</f>
      </c>
      <c t="s">
        <v>27</v>
      </c>
    </row>
    <row r="55" spans="1:5" ht="25.5">
      <c r="A55" s="35" t="s">
        <v>56</v>
      </c>
      <c r="E55" s="39" t="s">
        <v>1771</v>
      </c>
    </row>
    <row r="56" spans="1:5" ht="12.75">
      <c r="A56" s="35" t="s">
        <v>57</v>
      </c>
      <c r="E56" s="40" t="s">
        <v>1748</v>
      </c>
    </row>
    <row r="57" spans="1:5" ht="12.75">
      <c r="A57" t="s">
        <v>59</v>
      </c>
      <c r="E57" s="39" t="s">
        <v>5</v>
      </c>
    </row>
    <row r="58" spans="1:16" ht="25.5">
      <c r="A58" t="s">
        <v>49</v>
      </c>
      <c s="34" t="s">
        <v>159</v>
      </c>
      <c s="34" t="s">
        <v>1772</v>
      </c>
      <c s="35" t="s">
        <v>5</v>
      </c>
      <c s="6" t="s">
        <v>1773</v>
      </c>
      <c s="36" t="s">
        <v>501</v>
      </c>
      <c s="37">
        <v>57.57</v>
      </c>
      <c s="36">
        <v>0</v>
      </c>
      <c s="36">
        <f>ROUND(G58*H58,6)</f>
      </c>
      <c r="L58" s="38">
        <v>0</v>
      </c>
      <c s="32">
        <f>ROUND(ROUND(L58,2)*ROUND(G58,3),2)</f>
      </c>
      <c s="36" t="s">
        <v>133</v>
      </c>
      <c>
        <f>(M58*21)/100</f>
      </c>
      <c t="s">
        <v>27</v>
      </c>
    </row>
    <row r="59" spans="1:5" ht="25.5">
      <c r="A59" s="35" t="s">
        <v>56</v>
      </c>
      <c r="E59" s="39" t="s">
        <v>1773</v>
      </c>
    </row>
    <row r="60" spans="1:5" ht="12.75">
      <c r="A60" s="35" t="s">
        <v>57</v>
      </c>
      <c r="E60" s="40" t="s">
        <v>1774</v>
      </c>
    </row>
    <row r="61" spans="1:5" ht="12.75">
      <c r="A61" t="s">
        <v>59</v>
      </c>
      <c r="E61" s="39" t="s">
        <v>5</v>
      </c>
    </row>
    <row r="62" spans="1:16" ht="12.75">
      <c r="A62" t="s">
        <v>49</v>
      </c>
      <c s="34" t="s">
        <v>162</v>
      </c>
      <c s="34" t="s">
        <v>1775</v>
      </c>
      <c s="35" t="s">
        <v>5</v>
      </c>
      <c s="6" t="s">
        <v>1776</v>
      </c>
      <c s="36" t="s">
        <v>54</v>
      </c>
      <c s="37">
        <v>7.196</v>
      </c>
      <c s="36">
        <v>1</v>
      </c>
      <c s="36">
        <f>ROUND(G62*H62,6)</f>
      </c>
      <c r="L62" s="38">
        <v>0</v>
      </c>
      <c s="32">
        <f>ROUND(ROUND(L62,2)*ROUND(G62,3),2)</f>
      </c>
      <c s="36" t="s">
        <v>133</v>
      </c>
      <c>
        <f>(M62*21)/100</f>
      </c>
      <c t="s">
        <v>27</v>
      </c>
    </row>
    <row r="63" spans="1:5" ht="12.75">
      <c r="A63" s="35" t="s">
        <v>56</v>
      </c>
      <c r="E63" s="39" t="s">
        <v>1776</v>
      </c>
    </row>
    <row r="64" spans="1:5" ht="12.75">
      <c r="A64" s="35" t="s">
        <v>57</v>
      </c>
      <c r="E64" s="40" t="s">
        <v>5</v>
      </c>
    </row>
    <row r="65" spans="1:5" ht="12.75">
      <c r="A65" t="s">
        <v>59</v>
      </c>
      <c r="E65" s="39" t="s">
        <v>5</v>
      </c>
    </row>
    <row r="66" spans="1:16" ht="25.5">
      <c r="A66" t="s">
        <v>49</v>
      </c>
      <c s="34" t="s">
        <v>166</v>
      </c>
      <c s="34" t="s">
        <v>1777</v>
      </c>
      <c s="35" t="s">
        <v>5</v>
      </c>
      <c s="6" t="s">
        <v>1778</v>
      </c>
      <c s="36" t="s">
        <v>501</v>
      </c>
      <c s="37">
        <v>352.88</v>
      </c>
      <c s="36">
        <v>0</v>
      </c>
      <c s="36">
        <f>ROUND(G66*H66,6)</f>
      </c>
      <c r="L66" s="38">
        <v>0</v>
      </c>
      <c s="32">
        <f>ROUND(ROUND(L66,2)*ROUND(G66,3),2)</f>
      </c>
      <c s="36" t="s">
        <v>133</v>
      </c>
      <c>
        <f>(M66*21)/100</f>
      </c>
      <c t="s">
        <v>27</v>
      </c>
    </row>
    <row r="67" spans="1:5" ht="25.5">
      <c r="A67" s="35" t="s">
        <v>56</v>
      </c>
      <c r="E67" s="39" t="s">
        <v>1778</v>
      </c>
    </row>
    <row r="68" spans="1:5" ht="12.75">
      <c r="A68" s="35" t="s">
        <v>57</v>
      </c>
      <c r="E68" s="40" t="s">
        <v>1748</v>
      </c>
    </row>
    <row r="69" spans="1:5" ht="12.75">
      <c r="A69" t="s">
        <v>59</v>
      </c>
      <c r="E69" s="39" t="s">
        <v>5</v>
      </c>
    </row>
    <row r="70" spans="1:16" ht="12.75">
      <c r="A70" t="s">
        <v>49</v>
      </c>
      <c s="34" t="s">
        <v>169</v>
      </c>
      <c s="34" t="s">
        <v>1779</v>
      </c>
      <c s="35" t="s">
        <v>5</v>
      </c>
      <c s="6" t="s">
        <v>1780</v>
      </c>
      <c s="36" t="s">
        <v>501</v>
      </c>
      <c s="37">
        <v>352.88</v>
      </c>
      <c s="36">
        <v>9E-05</v>
      </c>
      <c s="36">
        <f>ROUND(G70*H70,6)</f>
      </c>
      <c r="L70" s="38">
        <v>0</v>
      </c>
      <c s="32">
        <f>ROUND(ROUND(L70,2)*ROUND(G70,3),2)</f>
      </c>
      <c s="36" t="s">
        <v>133</v>
      </c>
      <c>
        <f>(M70*21)/100</f>
      </c>
      <c t="s">
        <v>27</v>
      </c>
    </row>
    <row r="71" spans="1:5" ht="12.75">
      <c r="A71" s="35" t="s">
        <v>56</v>
      </c>
      <c r="E71" s="39" t="s">
        <v>1780</v>
      </c>
    </row>
    <row r="72" spans="1:5" ht="12.75">
      <c r="A72" s="35" t="s">
        <v>57</v>
      </c>
      <c r="E72" s="40" t="s">
        <v>5</v>
      </c>
    </row>
    <row r="73" spans="1:5" ht="12.75">
      <c r="A73" t="s">
        <v>59</v>
      </c>
      <c r="E73" s="39" t="s">
        <v>5</v>
      </c>
    </row>
    <row r="74" spans="1:16" ht="25.5">
      <c r="A74" t="s">
        <v>49</v>
      </c>
      <c s="34" t="s">
        <v>172</v>
      </c>
      <c s="34" t="s">
        <v>1781</v>
      </c>
      <c s="35" t="s">
        <v>5</v>
      </c>
      <c s="6" t="s">
        <v>1782</v>
      </c>
      <c s="36" t="s">
        <v>501</v>
      </c>
      <c s="37">
        <v>12</v>
      </c>
      <c s="36">
        <v>0</v>
      </c>
      <c s="36">
        <f>ROUND(G74*H74,6)</f>
      </c>
      <c r="L74" s="38">
        <v>0</v>
      </c>
      <c s="32">
        <f>ROUND(ROUND(L74,2)*ROUND(G74,3),2)</f>
      </c>
      <c s="36" t="s">
        <v>133</v>
      </c>
      <c>
        <f>(M74*21)/100</f>
      </c>
      <c t="s">
        <v>27</v>
      </c>
    </row>
    <row r="75" spans="1:5" ht="25.5">
      <c r="A75" s="35" t="s">
        <v>56</v>
      </c>
      <c r="E75" s="39" t="s">
        <v>1782</v>
      </c>
    </row>
    <row r="76" spans="1:5" ht="12.75">
      <c r="A76" s="35" t="s">
        <v>57</v>
      </c>
      <c r="E76" s="40" t="s">
        <v>1759</v>
      </c>
    </row>
    <row r="77" spans="1:5" ht="12.75">
      <c r="A77" t="s">
        <v>59</v>
      </c>
      <c r="E77" s="39" t="s">
        <v>5</v>
      </c>
    </row>
    <row r="78" spans="1:16" ht="12.75">
      <c r="A78" t="s">
        <v>49</v>
      </c>
      <c s="34" t="s">
        <v>176</v>
      </c>
      <c s="34" t="s">
        <v>1783</v>
      </c>
      <c s="35" t="s">
        <v>5</v>
      </c>
      <c s="6" t="s">
        <v>1784</v>
      </c>
      <c s="36" t="s">
        <v>496</v>
      </c>
      <c s="37">
        <v>1.236</v>
      </c>
      <c s="36">
        <v>0.2</v>
      </c>
      <c s="36">
        <f>ROUND(G78*H78,6)</f>
      </c>
      <c r="L78" s="38">
        <v>0</v>
      </c>
      <c s="32">
        <f>ROUND(ROUND(L78,2)*ROUND(G78,3),2)</f>
      </c>
      <c s="36" t="s">
        <v>133</v>
      </c>
      <c>
        <f>(M78*21)/100</f>
      </c>
      <c t="s">
        <v>27</v>
      </c>
    </row>
    <row r="79" spans="1:5" ht="12.75">
      <c r="A79" s="35" t="s">
        <v>56</v>
      </c>
      <c r="E79" s="39" t="s">
        <v>1784</v>
      </c>
    </row>
    <row r="80" spans="1:5" ht="12.75">
      <c r="A80" s="35" t="s">
        <v>57</v>
      </c>
      <c r="E80" s="40" t="s">
        <v>5</v>
      </c>
    </row>
    <row r="81" spans="1:5" ht="12.75">
      <c r="A81" t="s">
        <v>59</v>
      </c>
      <c r="E81" s="39" t="s">
        <v>5</v>
      </c>
    </row>
    <row r="82" spans="1:16" ht="12.75">
      <c r="A82" t="s">
        <v>49</v>
      </c>
      <c s="34" t="s">
        <v>179</v>
      </c>
      <c s="34" t="s">
        <v>1785</v>
      </c>
      <c s="35" t="s">
        <v>5</v>
      </c>
      <c s="6" t="s">
        <v>1786</v>
      </c>
      <c s="36" t="s">
        <v>501</v>
      </c>
      <c s="37">
        <v>352.88</v>
      </c>
      <c s="36">
        <v>0</v>
      </c>
      <c s="36">
        <f>ROUND(G82*H82,6)</f>
      </c>
      <c r="L82" s="38">
        <v>0</v>
      </c>
      <c s="32">
        <f>ROUND(ROUND(L82,2)*ROUND(G82,3),2)</f>
      </c>
      <c s="36" t="s">
        <v>133</v>
      </c>
      <c>
        <f>(M82*21)/100</f>
      </c>
      <c t="s">
        <v>27</v>
      </c>
    </row>
    <row r="83" spans="1:5" ht="12.75">
      <c r="A83" s="35" t="s">
        <v>56</v>
      </c>
      <c r="E83" s="39" t="s">
        <v>1786</v>
      </c>
    </row>
    <row r="84" spans="1:5" ht="12.75">
      <c r="A84" s="35" t="s">
        <v>57</v>
      </c>
      <c r="E84" s="40" t="s">
        <v>1748</v>
      </c>
    </row>
    <row r="85" spans="1:5" ht="12.75">
      <c r="A85" t="s">
        <v>59</v>
      </c>
      <c r="E85" s="39" t="s">
        <v>5</v>
      </c>
    </row>
    <row r="86" spans="1:16" ht="12.75">
      <c r="A86" t="s">
        <v>49</v>
      </c>
      <c s="34" t="s">
        <v>183</v>
      </c>
      <c s="34" t="s">
        <v>1787</v>
      </c>
      <c s="35" t="s">
        <v>5</v>
      </c>
      <c s="6" t="s">
        <v>1788</v>
      </c>
      <c s="36" t="s">
        <v>496</v>
      </c>
      <c s="37">
        <v>17.644</v>
      </c>
      <c s="36">
        <v>0</v>
      </c>
      <c s="36">
        <f>ROUND(G86*H86,6)</f>
      </c>
      <c r="L86" s="38">
        <v>0</v>
      </c>
      <c s="32">
        <f>ROUND(ROUND(L86,2)*ROUND(G86,3),2)</f>
      </c>
      <c s="36" t="s">
        <v>133</v>
      </c>
      <c>
        <f>(M86*21)/100</f>
      </c>
      <c t="s">
        <v>27</v>
      </c>
    </row>
    <row r="87" spans="1:5" ht="12.75">
      <c r="A87" s="35" t="s">
        <v>56</v>
      </c>
      <c r="E87" s="39" t="s">
        <v>1788</v>
      </c>
    </row>
    <row r="88" spans="1:5" ht="12.75">
      <c r="A88" s="35" t="s">
        <v>57</v>
      </c>
      <c r="E88" s="40" t="s">
        <v>1789</v>
      </c>
    </row>
    <row r="89" spans="1:5" ht="12.75">
      <c r="A89" t="s">
        <v>59</v>
      </c>
      <c r="E89" s="39" t="s">
        <v>5</v>
      </c>
    </row>
    <row r="90" spans="1:13" ht="12.75">
      <c r="A90" t="s">
        <v>46</v>
      </c>
      <c r="C90" s="31" t="s">
        <v>27</v>
      </c>
      <c r="E90" s="33" t="s">
        <v>953</v>
      </c>
      <c r="J90" s="32">
        <f>0</f>
      </c>
      <c s="32">
        <f>0</f>
      </c>
      <c s="32">
        <f>0+L91+L95+L99</f>
      </c>
      <c s="32">
        <f>0+M91+M95+M99</f>
      </c>
    </row>
    <row r="91" spans="1:16" ht="25.5">
      <c r="A91" t="s">
        <v>49</v>
      </c>
      <c s="34" t="s">
        <v>186</v>
      </c>
      <c s="34" t="s">
        <v>1049</v>
      </c>
      <c s="35" t="s">
        <v>5</v>
      </c>
      <c s="6" t="s">
        <v>1050</v>
      </c>
      <c s="36" t="s">
        <v>496</v>
      </c>
      <c s="37">
        <v>0.375</v>
      </c>
      <c s="36">
        <v>2.30102</v>
      </c>
      <c s="36">
        <f>ROUND(G91*H91,6)</f>
      </c>
      <c r="L91" s="38">
        <v>0</v>
      </c>
      <c s="32">
        <f>ROUND(ROUND(L91,2)*ROUND(G91,3),2)</f>
      </c>
      <c s="36" t="s">
        <v>133</v>
      </c>
      <c>
        <f>(M91*21)/100</f>
      </c>
      <c t="s">
        <v>27</v>
      </c>
    </row>
    <row r="92" spans="1:5" ht="25.5">
      <c r="A92" s="35" t="s">
        <v>56</v>
      </c>
      <c r="E92" s="39" t="s">
        <v>1050</v>
      </c>
    </row>
    <row r="93" spans="1:5" ht="12.75">
      <c r="A93" s="35" t="s">
        <v>57</v>
      </c>
      <c r="E93" s="40" t="s">
        <v>1790</v>
      </c>
    </row>
    <row r="94" spans="1:5" ht="12.75">
      <c r="A94" t="s">
        <v>59</v>
      </c>
      <c r="E94" s="39" t="s">
        <v>5</v>
      </c>
    </row>
    <row r="95" spans="1:16" ht="12.75">
      <c r="A95" t="s">
        <v>49</v>
      </c>
      <c s="34" t="s">
        <v>189</v>
      </c>
      <c s="34" t="s">
        <v>957</v>
      </c>
      <c s="35" t="s">
        <v>5</v>
      </c>
      <c s="6" t="s">
        <v>958</v>
      </c>
      <c s="36" t="s">
        <v>501</v>
      </c>
      <c s="37">
        <v>3.928</v>
      </c>
      <c s="36">
        <v>0.00264</v>
      </c>
      <c s="36">
        <f>ROUND(G95*H95,6)</f>
      </c>
      <c r="L95" s="38">
        <v>0</v>
      </c>
      <c s="32">
        <f>ROUND(ROUND(L95,2)*ROUND(G95,3),2)</f>
      </c>
      <c s="36" t="s">
        <v>133</v>
      </c>
      <c>
        <f>(M95*21)/100</f>
      </c>
      <c t="s">
        <v>27</v>
      </c>
    </row>
    <row r="96" spans="1:5" ht="12.75">
      <c r="A96" s="35" t="s">
        <v>56</v>
      </c>
      <c r="E96" s="39" t="s">
        <v>958</v>
      </c>
    </row>
    <row r="97" spans="1:5" ht="12.75">
      <c r="A97" s="35" t="s">
        <v>57</v>
      </c>
      <c r="E97" s="40" t="s">
        <v>1791</v>
      </c>
    </row>
    <row r="98" spans="1:5" ht="12.75">
      <c r="A98" t="s">
        <v>59</v>
      </c>
      <c r="E98" s="39" t="s">
        <v>5</v>
      </c>
    </row>
    <row r="99" spans="1:16" ht="12.75">
      <c r="A99" t="s">
        <v>49</v>
      </c>
      <c s="34" t="s">
        <v>192</v>
      </c>
      <c s="34" t="s">
        <v>959</v>
      </c>
      <c s="35" t="s">
        <v>5</v>
      </c>
      <c s="6" t="s">
        <v>960</v>
      </c>
      <c s="36" t="s">
        <v>501</v>
      </c>
      <c s="37">
        <v>3.928</v>
      </c>
      <c s="36">
        <v>0</v>
      </c>
      <c s="36">
        <f>ROUND(G99*H99,6)</f>
      </c>
      <c r="L99" s="38">
        <v>0</v>
      </c>
      <c s="32">
        <f>ROUND(ROUND(L99,2)*ROUND(G99,3),2)</f>
      </c>
      <c s="36" t="s">
        <v>133</v>
      </c>
      <c>
        <f>(M99*21)/100</f>
      </c>
      <c t="s">
        <v>27</v>
      </c>
    </row>
    <row r="100" spans="1:5" ht="12.75">
      <c r="A100" s="35" t="s">
        <v>56</v>
      </c>
      <c r="E100" s="39" t="s">
        <v>960</v>
      </c>
    </row>
    <row r="101" spans="1:5" ht="12.75">
      <c r="A101" s="35" t="s">
        <v>57</v>
      </c>
      <c r="E101" s="40" t="s">
        <v>1791</v>
      </c>
    </row>
    <row r="102" spans="1:5" ht="12.75">
      <c r="A102" t="s">
        <v>59</v>
      </c>
      <c r="E102" s="39" t="s">
        <v>5</v>
      </c>
    </row>
    <row r="103" spans="1:13" ht="12.75">
      <c r="A103" t="s">
        <v>46</v>
      </c>
      <c r="C103" s="31" t="s">
        <v>74</v>
      </c>
      <c r="E103" s="33" t="s">
        <v>961</v>
      </c>
      <c r="J103" s="32">
        <f>0</f>
      </c>
      <c s="32">
        <f>0</f>
      </c>
      <c s="32">
        <f>0+L104+L108</f>
      </c>
      <c s="32">
        <f>0+M104+M108</f>
      </c>
    </row>
    <row r="104" spans="1:16" ht="25.5">
      <c r="A104" t="s">
        <v>49</v>
      </c>
      <c s="34" t="s">
        <v>195</v>
      </c>
      <c s="34" t="s">
        <v>1792</v>
      </c>
      <c s="35" t="s">
        <v>5</v>
      </c>
      <c s="6" t="s">
        <v>1793</v>
      </c>
      <c s="36" t="s">
        <v>501</v>
      </c>
      <c s="37">
        <v>57.57</v>
      </c>
      <c s="36">
        <v>0</v>
      </c>
      <c s="36">
        <f>ROUND(G104*H104,6)</f>
      </c>
      <c r="L104" s="38">
        <v>0</v>
      </c>
      <c s="32">
        <f>ROUND(ROUND(L104,2)*ROUND(G104,3),2)</f>
      </c>
      <c s="36" t="s">
        <v>133</v>
      </c>
      <c>
        <f>(M104*21)/100</f>
      </c>
      <c t="s">
        <v>27</v>
      </c>
    </row>
    <row r="105" spans="1:5" ht="25.5">
      <c r="A105" s="35" t="s">
        <v>56</v>
      </c>
      <c r="E105" s="39" t="s">
        <v>1793</v>
      </c>
    </row>
    <row r="106" spans="1:5" ht="12.75">
      <c r="A106" s="35" t="s">
        <v>57</v>
      </c>
      <c r="E106" s="40" t="s">
        <v>1774</v>
      </c>
    </row>
    <row r="107" spans="1:5" ht="12.75">
      <c r="A107" t="s">
        <v>59</v>
      </c>
      <c r="E107" s="39" t="s">
        <v>5</v>
      </c>
    </row>
    <row r="108" spans="1:16" ht="25.5">
      <c r="A108" t="s">
        <v>49</v>
      </c>
      <c s="34" t="s">
        <v>198</v>
      </c>
      <c s="34" t="s">
        <v>1794</v>
      </c>
      <c s="35" t="s">
        <v>5</v>
      </c>
      <c s="6" t="s">
        <v>1795</v>
      </c>
      <c s="36" t="s">
        <v>501</v>
      </c>
      <c s="37">
        <v>57.57</v>
      </c>
      <c s="36">
        <v>0</v>
      </c>
      <c s="36">
        <f>ROUND(G108*H108,6)</f>
      </c>
      <c r="L108" s="38">
        <v>0</v>
      </c>
      <c s="32">
        <f>ROUND(ROUND(L108,2)*ROUND(G108,3),2)</f>
      </c>
      <c s="36" t="s">
        <v>133</v>
      </c>
      <c>
        <f>(M108*21)/100</f>
      </c>
      <c t="s">
        <v>27</v>
      </c>
    </row>
    <row r="109" spans="1:5" ht="25.5">
      <c r="A109" s="35" t="s">
        <v>56</v>
      </c>
      <c r="E109" s="39" t="s">
        <v>1795</v>
      </c>
    </row>
    <row r="110" spans="1:5" ht="12.75">
      <c r="A110" s="35" t="s">
        <v>57</v>
      </c>
      <c r="E110" s="40" t="s">
        <v>1774</v>
      </c>
    </row>
    <row r="111" spans="1:5" ht="12.75">
      <c r="A111" t="s">
        <v>59</v>
      </c>
      <c r="E111" s="39" t="s">
        <v>5</v>
      </c>
    </row>
    <row r="112" spans="1:13" ht="12.75">
      <c r="A112" t="s">
        <v>46</v>
      </c>
      <c r="C112" s="31" t="s">
        <v>94</v>
      </c>
      <c r="E112" s="33" t="s">
        <v>908</v>
      </c>
      <c r="J112" s="32">
        <f>0</f>
      </c>
      <c s="32">
        <f>0</f>
      </c>
      <c s="32">
        <f>0+L113+L117+L121+L125+L129+L133</f>
      </c>
      <c s="32">
        <f>0+M113+M117+M121+M125+M129+M133</f>
      </c>
    </row>
    <row r="113" spans="1:16" ht="25.5">
      <c r="A113" t="s">
        <v>49</v>
      </c>
      <c s="34" t="s">
        <v>201</v>
      </c>
      <c s="34" t="s">
        <v>1796</v>
      </c>
      <c s="35" t="s">
        <v>5</v>
      </c>
      <c s="6" t="s">
        <v>1797</v>
      </c>
      <c s="36" t="s">
        <v>182</v>
      </c>
      <c s="37">
        <v>67.79</v>
      </c>
      <c s="36">
        <v>3E-05</v>
      </c>
      <c s="36">
        <f>ROUND(G113*H113,6)</f>
      </c>
      <c r="L113" s="38">
        <v>0</v>
      </c>
      <c s="32">
        <f>ROUND(ROUND(L113,2)*ROUND(G113,3),2)</f>
      </c>
      <c s="36" t="s">
        <v>133</v>
      </c>
      <c>
        <f>(M113*21)/100</f>
      </c>
      <c t="s">
        <v>27</v>
      </c>
    </row>
    <row r="114" spans="1:5" ht="25.5">
      <c r="A114" s="35" t="s">
        <v>56</v>
      </c>
      <c r="E114" s="39" t="s">
        <v>1797</v>
      </c>
    </row>
    <row r="115" spans="1:5" ht="12.75">
      <c r="A115" s="35" t="s">
        <v>57</v>
      </c>
      <c r="E115" s="40" t="s">
        <v>1798</v>
      </c>
    </row>
    <row r="116" spans="1:5" ht="12.75">
      <c r="A116" t="s">
        <v>59</v>
      </c>
      <c r="E116" s="39" t="s">
        <v>5</v>
      </c>
    </row>
    <row r="117" spans="1:16" ht="12.75">
      <c r="A117" t="s">
        <v>49</v>
      </c>
      <c s="34" t="s">
        <v>204</v>
      </c>
      <c s="34" t="s">
        <v>1799</v>
      </c>
      <c s="35" t="s">
        <v>5</v>
      </c>
      <c s="6" t="s">
        <v>1800</v>
      </c>
      <c s="36" t="s">
        <v>182</v>
      </c>
      <c s="37">
        <v>67.79</v>
      </c>
      <c s="36">
        <v>0.00124</v>
      </c>
      <c s="36">
        <f>ROUND(G117*H117,6)</f>
      </c>
      <c r="L117" s="38">
        <v>0</v>
      </c>
      <c s="32">
        <f>ROUND(ROUND(L117,2)*ROUND(G117,3),2)</f>
      </c>
      <c s="36" t="s">
        <v>133</v>
      </c>
      <c>
        <f>(M117*21)/100</f>
      </c>
      <c t="s">
        <v>27</v>
      </c>
    </row>
    <row r="118" spans="1:5" ht="12.75">
      <c r="A118" s="35" t="s">
        <v>56</v>
      </c>
      <c r="E118" s="39" t="s">
        <v>1800</v>
      </c>
    </row>
    <row r="119" spans="1:5" ht="12.75">
      <c r="A119" s="35" t="s">
        <v>57</v>
      </c>
      <c r="E119" s="40" t="s">
        <v>5</v>
      </c>
    </row>
    <row r="120" spans="1:5" ht="12.75">
      <c r="A120" t="s">
        <v>59</v>
      </c>
      <c r="E120" s="39" t="s">
        <v>5</v>
      </c>
    </row>
    <row r="121" spans="1:16" ht="12.75">
      <c r="A121" t="s">
        <v>49</v>
      </c>
      <c s="34" t="s">
        <v>207</v>
      </c>
      <c s="34" t="s">
        <v>1199</v>
      </c>
      <c s="35" t="s">
        <v>5</v>
      </c>
      <c s="6" t="s">
        <v>1200</v>
      </c>
      <c s="36" t="s">
        <v>132</v>
      </c>
      <c s="37">
        <v>1</v>
      </c>
      <c s="36">
        <v>0.07287</v>
      </c>
      <c s="36">
        <f>ROUND(G121*H121,6)</f>
      </c>
      <c r="L121" s="38">
        <v>0</v>
      </c>
      <c s="32">
        <f>ROUND(ROUND(L121,2)*ROUND(G121,3),2)</f>
      </c>
      <c s="36" t="s">
        <v>133</v>
      </c>
      <c>
        <f>(M121*21)/100</f>
      </c>
      <c t="s">
        <v>27</v>
      </c>
    </row>
    <row r="122" spans="1:5" ht="12.75">
      <c r="A122" s="35" t="s">
        <v>56</v>
      </c>
      <c r="E122" s="39" t="s">
        <v>1200</v>
      </c>
    </row>
    <row r="123" spans="1:5" ht="12.75">
      <c r="A123" s="35" t="s">
        <v>57</v>
      </c>
      <c r="E123" s="40" t="s">
        <v>1077</v>
      </c>
    </row>
    <row r="124" spans="1:5" ht="25.5">
      <c r="A124" t="s">
        <v>59</v>
      </c>
      <c r="E124" s="39" t="s">
        <v>1198</v>
      </c>
    </row>
    <row r="125" spans="1:16" ht="12.75">
      <c r="A125" t="s">
        <v>49</v>
      </c>
      <c s="34" t="s">
        <v>210</v>
      </c>
      <c s="34" t="s">
        <v>1201</v>
      </c>
      <c s="35" t="s">
        <v>5</v>
      </c>
      <c s="6" t="s">
        <v>1202</v>
      </c>
      <c s="36" t="s">
        <v>132</v>
      </c>
      <c s="37">
        <v>4</v>
      </c>
      <c s="36">
        <v>0.001</v>
      </c>
      <c s="36">
        <f>ROUND(G125*H125,6)</f>
      </c>
      <c r="L125" s="38">
        <v>0</v>
      </c>
      <c s="32">
        <f>ROUND(ROUND(L125,2)*ROUND(G125,3),2)</f>
      </c>
      <c s="36" t="s">
        <v>133</v>
      </c>
      <c>
        <f>(M125*21)/100</f>
      </c>
      <c t="s">
        <v>27</v>
      </c>
    </row>
    <row r="126" spans="1:5" ht="12.75">
      <c r="A126" s="35" t="s">
        <v>56</v>
      </c>
      <c r="E126" s="39" t="s">
        <v>1202</v>
      </c>
    </row>
    <row r="127" spans="1:5" ht="12.75">
      <c r="A127" s="35" t="s">
        <v>57</v>
      </c>
      <c r="E127" s="40" t="s">
        <v>1206</v>
      </c>
    </row>
    <row r="128" spans="1:5" ht="25.5">
      <c r="A128" t="s">
        <v>59</v>
      </c>
      <c r="E128" s="39" t="s">
        <v>1198</v>
      </c>
    </row>
    <row r="129" spans="1:16" ht="25.5">
      <c r="A129" t="s">
        <v>49</v>
      </c>
      <c s="34" t="s">
        <v>214</v>
      </c>
      <c s="34" t="s">
        <v>1204</v>
      </c>
      <c s="35" t="s">
        <v>5</v>
      </c>
      <c s="6" t="s">
        <v>1205</v>
      </c>
      <c s="36" t="s">
        <v>132</v>
      </c>
      <c s="37">
        <v>16</v>
      </c>
      <c s="36">
        <v>4E-05</v>
      </c>
      <c s="36">
        <f>ROUND(G129*H129,6)</f>
      </c>
      <c r="L129" s="38">
        <v>0</v>
      </c>
      <c s="32">
        <f>ROUND(ROUND(L129,2)*ROUND(G129,3),2)</f>
      </c>
      <c s="36" t="s">
        <v>133</v>
      </c>
      <c>
        <f>(M129*21)/100</f>
      </c>
      <c t="s">
        <v>27</v>
      </c>
    </row>
    <row r="130" spans="1:5" ht="25.5">
      <c r="A130" s="35" t="s">
        <v>56</v>
      </c>
      <c r="E130" s="39" t="s">
        <v>1205</v>
      </c>
    </row>
    <row r="131" spans="1:5" ht="12.75">
      <c r="A131" s="35" t="s">
        <v>57</v>
      </c>
      <c r="E131" s="40" t="s">
        <v>1801</v>
      </c>
    </row>
    <row r="132" spans="1:5" ht="12.75">
      <c r="A132" t="s">
        <v>59</v>
      </c>
      <c r="E132" s="39" t="s">
        <v>5</v>
      </c>
    </row>
    <row r="133" spans="1:16" ht="25.5">
      <c r="A133" t="s">
        <v>49</v>
      </c>
      <c s="34" t="s">
        <v>218</v>
      </c>
      <c s="34" t="s">
        <v>1207</v>
      </c>
      <c s="35" t="s">
        <v>5</v>
      </c>
      <c s="6" t="s">
        <v>1208</v>
      </c>
      <c s="36" t="s">
        <v>132</v>
      </c>
      <c s="37">
        <v>4</v>
      </c>
      <c s="36">
        <v>9E-05</v>
      </c>
      <c s="36">
        <f>ROUND(G133*H133,6)</f>
      </c>
      <c r="L133" s="38">
        <v>0</v>
      </c>
      <c s="32">
        <f>ROUND(ROUND(L133,2)*ROUND(G133,3),2)</f>
      </c>
      <c s="36" t="s">
        <v>133</v>
      </c>
      <c>
        <f>(M133*21)/100</f>
      </c>
      <c t="s">
        <v>27</v>
      </c>
    </row>
    <row r="134" spans="1:5" ht="25.5">
      <c r="A134" s="35" t="s">
        <v>56</v>
      </c>
      <c r="E134" s="39" t="s">
        <v>1208</v>
      </c>
    </row>
    <row r="135" spans="1:5" ht="12.75">
      <c r="A135" s="35" t="s">
        <v>57</v>
      </c>
      <c r="E135" s="40" t="s">
        <v>1206</v>
      </c>
    </row>
    <row r="136" spans="1:5" ht="12.75">
      <c r="A136" t="s">
        <v>59</v>
      </c>
      <c r="E136" s="39" t="s">
        <v>5</v>
      </c>
    </row>
    <row r="137" spans="1:13" ht="12.75">
      <c r="A137" t="s">
        <v>46</v>
      </c>
      <c r="C137" s="31" t="s">
        <v>918</v>
      </c>
      <c r="E137" s="33" t="s">
        <v>919</v>
      </c>
      <c r="J137" s="32">
        <f>0</f>
      </c>
      <c s="32">
        <f>0</f>
      </c>
      <c s="32">
        <f>0+L138</f>
      </c>
      <c s="32">
        <f>0+M138</f>
      </c>
    </row>
    <row r="138" spans="1:16" ht="25.5">
      <c r="A138" t="s">
        <v>49</v>
      </c>
      <c s="34" t="s">
        <v>221</v>
      </c>
      <c s="34" t="s">
        <v>1802</v>
      </c>
      <c s="35" t="s">
        <v>5</v>
      </c>
      <c s="6" t="s">
        <v>1803</v>
      </c>
      <c s="36" t="s">
        <v>54</v>
      </c>
      <c s="37">
        <v>103.403</v>
      </c>
      <c s="36">
        <v>0</v>
      </c>
      <c s="36">
        <f>ROUND(G138*H138,6)</f>
      </c>
      <c r="L138" s="38">
        <v>0</v>
      </c>
      <c s="32">
        <f>ROUND(ROUND(L138,2)*ROUND(G138,3),2)</f>
      </c>
      <c s="36" t="s">
        <v>133</v>
      </c>
      <c>
        <f>(M138*21)/100</f>
      </c>
      <c t="s">
        <v>27</v>
      </c>
    </row>
    <row r="139" spans="1:5" ht="25.5">
      <c r="A139" s="35" t="s">
        <v>56</v>
      </c>
      <c r="E139" s="39" t="s">
        <v>1803</v>
      </c>
    </row>
    <row r="140" spans="1:5" ht="12.75">
      <c r="A140" s="35" t="s">
        <v>57</v>
      </c>
      <c r="E140" s="40" t="s">
        <v>5</v>
      </c>
    </row>
    <row r="141" spans="1:5" ht="12.75">
      <c r="A141" t="s">
        <v>59</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f>
      </c>
      <c s="32">
        <f>0+M10+M14+M18+M22+M26+M30+M34+M38+M42</f>
      </c>
    </row>
    <row r="10" spans="1:16" ht="25.5">
      <c r="A10" t="s">
        <v>49</v>
      </c>
      <c s="34" t="s">
        <v>50</v>
      </c>
      <c s="34" t="s">
        <v>51</v>
      </c>
      <c s="35" t="s">
        <v>52</v>
      </c>
      <c s="6" t="s">
        <v>53</v>
      </c>
      <c s="36" t="s">
        <v>54</v>
      </c>
      <c s="37">
        <v>193.591</v>
      </c>
      <c s="36">
        <v>0</v>
      </c>
      <c s="36">
        <f>ROUND(G10*H10,6)</f>
      </c>
      <c r="L10" s="38">
        <v>0</v>
      </c>
      <c s="32">
        <f>ROUND(ROUND(L10,2)*ROUND(G10,3),2)</f>
      </c>
      <c s="36" t="s">
        <v>55</v>
      </c>
      <c>
        <f>(M10*21)/100</f>
      </c>
      <c t="s">
        <v>27</v>
      </c>
    </row>
    <row r="11" spans="1:5" ht="25.5">
      <c r="A11" s="35" t="s">
        <v>56</v>
      </c>
      <c r="E11" s="39" t="s">
        <v>53</v>
      </c>
    </row>
    <row r="12" spans="1:5" ht="12.75">
      <c r="A12" s="35" t="s">
        <v>57</v>
      </c>
      <c r="E12" s="40" t="s">
        <v>58</v>
      </c>
    </row>
    <row r="13" spans="1:5" ht="114.75">
      <c r="A13" t="s">
        <v>59</v>
      </c>
      <c r="E13" s="39" t="s">
        <v>60</v>
      </c>
    </row>
    <row r="14" spans="1:16" ht="25.5">
      <c r="A14" t="s">
        <v>49</v>
      </c>
      <c s="34" t="s">
        <v>27</v>
      </c>
      <c s="34" t="s">
        <v>61</v>
      </c>
      <c s="35" t="s">
        <v>62</v>
      </c>
      <c s="6" t="s">
        <v>63</v>
      </c>
      <c s="36" t="s">
        <v>54</v>
      </c>
      <c s="37">
        <v>13.398</v>
      </c>
      <c s="36">
        <v>0</v>
      </c>
      <c s="36">
        <f>ROUND(G14*H14,6)</f>
      </c>
      <c r="L14" s="38">
        <v>0</v>
      </c>
      <c s="32">
        <f>ROUND(ROUND(L14,2)*ROUND(G14,3),2)</f>
      </c>
      <c s="36" t="s">
        <v>55</v>
      </c>
      <c>
        <f>(M14*21)/100</f>
      </c>
      <c t="s">
        <v>27</v>
      </c>
    </row>
    <row r="15" spans="1:5" ht="25.5">
      <c r="A15" s="35" t="s">
        <v>56</v>
      </c>
      <c r="E15" s="39" t="s">
        <v>63</v>
      </c>
    </row>
    <row r="16" spans="1:5" ht="12.75">
      <c r="A16" s="35" t="s">
        <v>57</v>
      </c>
      <c r="E16" s="40" t="s">
        <v>64</v>
      </c>
    </row>
    <row r="17" spans="1:5" ht="114.75">
      <c r="A17" t="s">
        <v>59</v>
      </c>
      <c r="E17" s="39" t="s">
        <v>60</v>
      </c>
    </row>
    <row r="18" spans="1:16" ht="12.75">
      <c r="A18" t="s">
        <v>49</v>
      </c>
      <c s="34" t="s">
        <v>25</v>
      </c>
      <c s="34" t="s">
        <v>65</v>
      </c>
      <c s="35" t="s">
        <v>66</v>
      </c>
      <c s="6" t="s">
        <v>67</v>
      </c>
      <c s="36" t="s">
        <v>54</v>
      </c>
      <c s="37">
        <v>3</v>
      </c>
      <c s="36">
        <v>0</v>
      </c>
      <c s="36">
        <f>ROUND(G18*H18,6)</f>
      </c>
      <c r="L18" s="38">
        <v>0</v>
      </c>
      <c s="32">
        <f>ROUND(ROUND(L18,2)*ROUND(G18,3),2)</f>
      </c>
      <c s="36" t="s">
        <v>55</v>
      </c>
      <c>
        <f>(M18*21)/100</f>
      </c>
      <c t="s">
        <v>27</v>
      </c>
    </row>
    <row r="19" spans="1:5" ht="12.75">
      <c r="A19" s="35" t="s">
        <v>56</v>
      </c>
      <c r="E19" s="39" t="s">
        <v>67</v>
      </c>
    </row>
    <row r="20" spans="1:5" ht="12.75">
      <c r="A20" s="35" t="s">
        <v>57</v>
      </c>
      <c r="E20" s="40" t="s">
        <v>68</v>
      </c>
    </row>
    <row r="21" spans="1:5" ht="114.75">
      <c r="A21" t="s">
        <v>59</v>
      </c>
      <c r="E21" s="39" t="s">
        <v>60</v>
      </c>
    </row>
    <row r="22" spans="1:16" ht="25.5">
      <c r="A22" t="s">
        <v>49</v>
      </c>
      <c s="34" t="s">
        <v>69</v>
      </c>
      <c s="34" t="s">
        <v>70</v>
      </c>
      <c s="35" t="s">
        <v>71</v>
      </c>
      <c s="6" t="s">
        <v>72</v>
      </c>
      <c s="36" t="s">
        <v>54</v>
      </c>
      <c s="37">
        <v>61.38</v>
      </c>
      <c s="36">
        <v>0</v>
      </c>
      <c s="36">
        <f>ROUND(G22*H22,6)</f>
      </c>
      <c r="L22" s="38">
        <v>0</v>
      </c>
      <c s="32">
        <f>ROUND(ROUND(L22,2)*ROUND(G22,3),2)</f>
      </c>
      <c s="36" t="s">
        <v>55</v>
      </c>
      <c>
        <f>(M22*21)/100</f>
      </c>
      <c t="s">
        <v>27</v>
      </c>
    </row>
    <row r="23" spans="1:5" ht="25.5">
      <c r="A23" s="35" t="s">
        <v>56</v>
      </c>
      <c r="E23" s="39" t="s">
        <v>72</v>
      </c>
    </row>
    <row r="24" spans="1:5" ht="12.75">
      <c r="A24" s="35" t="s">
        <v>57</v>
      </c>
      <c r="E24" s="40" t="s">
        <v>73</v>
      </c>
    </row>
    <row r="25" spans="1:5" ht="114.75">
      <c r="A25" t="s">
        <v>59</v>
      </c>
      <c r="E25" s="39" t="s">
        <v>60</v>
      </c>
    </row>
    <row r="26" spans="1:16" ht="25.5">
      <c r="A26" t="s">
        <v>49</v>
      </c>
      <c s="34" t="s">
        <v>74</v>
      </c>
      <c s="34" t="s">
        <v>75</v>
      </c>
      <c s="35" t="s">
        <v>76</v>
      </c>
      <c s="6" t="s">
        <v>77</v>
      </c>
      <c s="36" t="s">
        <v>54</v>
      </c>
      <c s="37">
        <v>0.5</v>
      </c>
      <c s="36">
        <v>0</v>
      </c>
      <c s="36">
        <f>ROUND(G26*H26,6)</f>
      </c>
      <c r="L26" s="38">
        <v>0</v>
      </c>
      <c s="32">
        <f>ROUND(ROUND(L26,2)*ROUND(G26,3),2)</f>
      </c>
      <c s="36" t="s">
        <v>55</v>
      </c>
      <c>
        <f>(M26*21)/100</f>
      </c>
      <c t="s">
        <v>27</v>
      </c>
    </row>
    <row r="27" spans="1:5" ht="25.5">
      <c r="A27" s="35" t="s">
        <v>56</v>
      </c>
      <c r="E27" s="39" t="s">
        <v>77</v>
      </c>
    </row>
    <row r="28" spans="1:5" ht="12.75">
      <c r="A28" s="35" t="s">
        <v>57</v>
      </c>
      <c r="E28" s="40" t="s">
        <v>78</v>
      </c>
    </row>
    <row r="29" spans="1:5" ht="114.75">
      <c r="A29" t="s">
        <v>59</v>
      </c>
      <c r="E29" s="39" t="s">
        <v>60</v>
      </c>
    </row>
    <row r="30" spans="1:16" ht="25.5">
      <c r="A30" t="s">
        <v>49</v>
      </c>
      <c s="34" t="s">
        <v>26</v>
      </c>
      <c s="34" t="s">
        <v>79</v>
      </c>
      <c s="35" t="s">
        <v>80</v>
      </c>
      <c s="6" t="s">
        <v>81</v>
      </c>
      <c s="36" t="s">
        <v>54</v>
      </c>
      <c s="37">
        <v>8.628</v>
      </c>
      <c s="36">
        <v>0</v>
      </c>
      <c s="36">
        <f>ROUND(G30*H30,6)</f>
      </c>
      <c r="L30" s="38">
        <v>0</v>
      </c>
      <c s="32">
        <f>ROUND(ROUND(L30,2)*ROUND(G30,3),2)</f>
      </c>
      <c s="36" t="s">
        <v>55</v>
      </c>
      <c>
        <f>(M30*21)/100</f>
      </c>
      <c t="s">
        <v>27</v>
      </c>
    </row>
    <row r="31" spans="1:5" ht="25.5">
      <c r="A31" s="35" t="s">
        <v>56</v>
      </c>
      <c r="E31" s="39" t="s">
        <v>81</v>
      </c>
    </row>
    <row r="32" spans="1:5" ht="38.25">
      <c r="A32" s="35" t="s">
        <v>57</v>
      </c>
      <c r="E32" s="40" t="s">
        <v>82</v>
      </c>
    </row>
    <row r="33" spans="1:5" ht="114.75">
      <c r="A33" t="s">
        <v>59</v>
      </c>
      <c r="E33" s="39" t="s">
        <v>83</v>
      </c>
    </row>
    <row r="34" spans="1:16" ht="25.5">
      <c r="A34" t="s">
        <v>49</v>
      </c>
      <c s="34" t="s">
        <v>84</v>
      </c>
      <c s="34" t="s">
        <v>85</v>
      </c>
      <c s="35" t="s">
        <v>86</v>
      </c>
      <c s="6" t="s">
        <v>87</v>
      </c>
      <c s="36" t="s">
        <v>54</v>
      </c>
      <c s="37">
        <v>1</v>
      </c>
      <c s="36">
        <v>0</v>
      </c>
      <c s="36">
        <f>ROUND(G34*H34,6)</f>
      </c>
      <c r="L34" s="38">
        <v>0</v>
      </c>
      <c s="32">
        <f>ROUND(ROUND(L34,2)*ROUND(G34,3),2)</f>
      </c>
      <c s="36" t="s">
        <v>55</v>
      </c>
      <c>
        <f>(M34*21)/100</f>
      </c>
      <c t="s">
        <v>27</v>
      </c>
    </row>
    <row r="35" spans="1:5" ht="25.5">
      <c r="A35" s="35" t="s">
        <v>56</v>
      </c>
      <c r="E35" s="39" t="s">
        <v>87</v>
      </c>
    </row>
    <row r="36" spans="1:5" ht="12.75">
      <c r="A36" s="35" t="s">
        <v>57</v>
      </c>
      <c r="E36" s="40" t="s">
        <v>88</v>
      </c>
    </row>
    <row r="37" spans="1:5" ht="114.75">
      <c r="A37" t="s">
        <v>59</v>
      </c>
      <c r="E37" s="39" t="s">
        <v>83</v>
      </c>
    </row>
    <row r="38" spans="1:16" ht="25.5">
      <c r="A38" t="s">
        <v>49</v>
      </c>
      <c s="34" t="s">
        <v>89</v>
      </c>
      <c s="34" t="s">
        <v>90</v>
      </c>
      <c s="35" t="s">
        <v>91</v>
      </c>
      <c s="6" t="s">
        <v>92</v>
      </c>
      <c s="36" t="s">
        <v>54</v>
      </c>
      <c s="37">
        <v>148.414</v>
      </c>
      <c s="36">
        <v>0</v>
      </c>
      <c s="36">
        <f>ROUND(G38*H38,6)</f>
      </c>
      <c r="L38" s="38">
        <v>0</v>
      </c>
      <c s="32">
        <f>ROUND(ROUND(L38,2)*ROUND(G38,3),2)</f>
      </c>
      <c s="36" t="s">
        <v>55</v>
      </c>
      <c>
        <f>(M38*21)/100</f>
      </c>
      <c t="s">
        <v>27</v>
      </c>
    </row>
    <row r="39" spans="1:5" ht="25.5">
      <c r="A39" s="35" t="s">
        <v>56</v>
      </c>
      <c r="E39" s="39" t="s">
        <v>92</v>
      </c>
    </row>
    <row r="40" spans="1:5" ht="12.75">
      <c r="A40" s="35" t="s">
        <v>57</v>
      </c>
      <c r="E40" s="40" t="s">
        <v>93</v>
      </c>
    </row>
    <row r="41" spans="1:5" ht="114.75">
      <c r="A41" t="s">
        <v>59</v>
      </c>
      <c r="E41" s="39" t="s">
        <v>60</v>
      </c>
    </row>
    <row r="42" spans="1:16" ht="25.5">
      <c r="A42" t="s">
        <v>49</v>
      </c>
      <c s="34" t="s">
        <v>94</v>
      </c>
      <c s="34" t="s">
        <v>95</v>
      </c>
      <c s="35" t="s">
        <v>96</v>
      </c>
      <c s="6" t="s">
        <v>97</v>
      </c>
      <c s="36" t="s">
        <v>54</v>
      </c>
      <c s="37">
        <v>2.329</v>
      </c>
      <c s="36">
        <v>0</v>
      </c>
      <c s="36">
        <f>ROUND(G42*H42,6)</f>
      </c>
      <c r="L42" s="38">
        <v>0</v>
      </c>
      <c s="32">
        <f>ROUND(ROUND(L42,2)*ROUND(G42,3),2)</f>
      </c>
      <c s="36" t="s">
        <v>55</v>
      </c>
      <c>
        <f>(M42*21)/100</f>
      </c>
      <c t="s">
        <v>27</v>
      </c>
    </row>
    <row r="43" spans="1:5" ht="25.5">
      <c r="A43" s="35" t="s">
        <v>56</v>
      </c>
      <c r="E43" s="39" t="s">
        <v>97</v>
      </c>
    </row>
    <row r="44" spans="1:5" ht="12.75">
      <c r="A44" s="35" t="s">
        <v>57</v>
      </c>
      <c r="E44" s="40" t="s">
        <v>98</v>
      </c>
    </row>
    <row r="45" spans="1:5" ht="114.75">
      <c r="A45" t="s">
        <v>59</v>
      </c>
      <c r="E45" s="39" t="s">
        <v>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1804</v>
      </c>
      <c s="41">
        <f>Rekapitulace!C35</f>
      </c>
      <c s="20" t="s">
        <v>0</v>
      </c>
      <c t="s">
        <v>22</v>
      </c>
      <c t="s">
        <v>27</v>
      </c>
    </row>
    <row r="4" spans="1:16" ht="32" customHeight="1">
      <c r="A4" s="24" t="s">
        <v>19</v>
      </c>
      <c s="25" t="s">
        <v>28</v>
      </c>
      <c s="27" t="s">
        <v>1804</v>
      </c>
      <c r="E4" s="26" t="s">
        <v>1491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COUNTIFS(L8:L23,"=0",A8:A23,"P")+COUNTIFS(L8:L23,"",A8:A23,"P")+SUM(Q8:Q23)</f>
      </c>
    </row>
    <row r="8" spans="1:13" ht="12.75">
      <c r="A8" t="s">
        <v>44</v>
      </c>
      <c r="C8" s="28" t="s">
        <v>1804</v>
      </c>
      <c r="E8" s="30" t="s">
        <v>1491</v>
      </c>
      <c r="J8" s="29">
        <f>0+J9+J22</f>
      </c>
      <c s="29">
        <f>0+K9+K22</f>
      </c>
      <c s="29">
        <f>0+L9+L22</f>
      </c>
      <c s="29">
        <f>0+M9+M22</f>
      </c>
    </row>
    <row r="9" spans="1:13" ht="12.75">
      <c r="A9" t="s">
        <v>46</v>
      </c>
      <c r="C9" s="31" t="s">
        <v>1486</v>
      </c>
      <c r="E9" s="33" t="s">
        <v>1487</v>
      </c>
      <c r="J9" s="32">
        <f>0</f>
      </c>
      <c s="32">
        <f>0</f>
      </c>
      <c s="32">
        <f>0+L10+L14+L18</f>
      </c>
      <c s="32">
        <f>0+M10+M14+M18</f>
      </c>
    </row>
    <row r="10" spans="1:16" ht="12.75">
      <c r="A10" t="s">
        <v>49</v>
      </c>
      <c s="34" t="s">
        <v>50</v>
      </c>
      <c s="34" t="s">
        <v>1806</v>
      </c>
      <c s="35" t="s">
        <v>5</v>
      </c>
      <c s="6" t="s">
        <v>1807</v>
      </c>
      <c s="36" t="s">
        <v>106</v>
      </c>
      <c s="37">
        <v>1</v>
      </c>
      <c s="36">
        <v>0</v>
      </c>
      <c s="36">
        <f>ROUND(G10*H10,6)</f>
      </c>
      <c r="L10" s="38">
        <v>0</v>
      </c>
      <c s="32">
        <f>ROUND(ROUND(L10,2)*ROUND(G10,3),2)</f>
      </c>
      <c s="36" t="s">
        <v>133</v>
      </c>
      <c>
        <f>(M10*21)/100</f>
      </c>
      <c t="s">
        <v>27</v>
      </c>
    </row>
    <row r="11" spans="1:5" ht="12.75">
      <c r="A11" s="35" t="s">
        <v>56</v>
      </c>
      <c r="E11" s="39" t="s">
        <v>1807</v>
      </c>
    </row>
    <row r="12" spans="1:5" ht="12.75">
      <c r="A12" s="35" t="s">
        <v>57</v>
      </c>
      <c r="E12" s="40" t="s">
        <v>5</v>
      </c>
    </row>
    <row r="13" spans="1:5" ht="12.75">
      <c r="A13" t="s">
        <v>59</v>
      </c>
      <c r="E13" s="39" t="s">
        <v>5</v>
      </c>
    </row>
    <row r="14" spans="1:16" ht="12.75">
      <c r="A14" t="s">
        <v>49</v>
      </c>
      <c s="34" t="s">
        <v>27</v>
      </c>
      <c s="34" t="s">
        <v>1808</v>
      </c>
      <c s="35" t="s">
        <v>5</v>
      </c>
      <c s="6" t="s">
        <v>1809</v>
      </c>
      <c s="36" t="s">
        <v>106</v>
      </c>
      <c s="37">
        <v>1</v>
      </c>
      <c s="36">
        <v>0</v>
      </c>
      <c s="36">
        <f>ROUND(G14*H14,6)</f>
      </c>
      <c r="L14" s="38">
        <v>0</v>
      </c>
      <c s="32">
        <f>ROUND(ROUND(L14,2)*ROUND(G14,3),2)</f>
      </c>
      <c s="36" t="s">
        <v>133</v>
      </c>
      <c>
        <f>(M14*21)/100</f>
      </c>
      <c t="s">
        <v>27</v>
      </c>
    </row>
    <row r="15" spans="1:5" ht="12.75">
      <c r="A15" s="35" t="s">
        <v>56</v>
      </c>
      <c r="E15" s="39" t="s">
        <v>1809</v>
      </c>
    </row>
    <row r="16" spans="1:5" ht="12.75">
      <c r="A16" s="35" t="s">
        <v>57</v>
      </c>
      <c r="E16" s="40" t="s">
        <v>5</v>
      </c>
    </row>
    <row r="17" spans="1:5" ht="12.75">
      <c r="A17" t="s">
        <v>59</v>
      </c>
      <c r="E17" s="39" t="s">
        <v>5</v>
      </c>
    </row>
    <row r="18" spans="1:16" ht="12.75">
      <c r="A18" t="s">
        <v>49</v>
      </c>
      <c s="34" t="s">
        <v>25</v>
      </c>
      <c s="34" t="s">
        <v>1810</v>
      </c>
      <c s="35" t="s">
        <v>5</v>
      </c>
      <c s="6" t="s">
        <v>1811</v>
      </c>
      <c s="36" t="s">
        <v>106</v>
      </c>
      <c s="37">
        <v>1</v>
      </c>
      <c s="36">
        <v>0</v>
      </c>
      <c s="36">
        <f>ROUND(G18*H18,6)</f>
      </c>
      <c r="L18" s="38">
        <v>0</v>
      </c>
      <c s="32">
        <f>ROUND(ROUND(L18,2)*ROUND(G18,3),2)</f>
      </c>
      <c s="36" t="s">
        <v>55</v>
      </c>
      <c>
        <f>(M18*21)/100</f>
      </c>
      <c t="s">
        <v>27</v>
      </c>
    </row>
    <row r="19" spans="1:5" ht="12.75">
      <c r="A19" s="35" t="s">
        <v>56</v>
      </c>
      <c r="E19" s="39" t="s">
        <v>1811</v>
      </c>
    </row>
    <row r="20" spans="1:5" ht="12.75">
      <c r="A20" s="35" t="s">
        <v>57</v>
      </c>
      <c r="E20" s="40" t="s">
        <v>5</v>
      </c>
    </row>
    <row r="21" spans="1:5" ht="12.75">
      <c r="A21" t="s">
        <v>59</v>
      </c>
      <c r="E21" s="39" t="s">
        <v>5</v>
      </c>
    </row>
    <row r="22" spans="1:13" ht="12.75">
      <c r="A22" t="s">
        <v>46</v>
      </c>
      <c r="C22" s="31" t="s">
        <v>1812</v>
      </c>
      <c r="E22" s="33" t="s">
        <v>1813</v>
      </c>
      <c r="J22" s="32">
        <f>0</f>
      </c>
      <c s="32">
        <f>0</f>
      </c>
      <c s="32">
        <f>0+L23</f>
      </c>
      <c s="32">
        <f>0+M23</f>
      </c>
    </row>
    <row r="23" spans="1:16" ht="12.75">
      <c r="A23" t="s">
        <v>49</v>
      </c>
      <c s="34" t="s">
        <v>69</v>
      </c>
      <c s="34" t="s">
        <v>1814</v>
      </c>
      <c s="35" t="s">
        <v>5</v>
      </c>
      <c s="6" t="s">
        <v>1815</v>
      </c>
      <c s="36" t="s">
        <v>106</v>
      </c>
      <c s="37">
        <v>1</v>
      </c>
      <c s="36">
        <v>0</v>
      </c>
      <c s="36">
        <f>ROUND(G23*H23,6)</f>
      </c>
      <c r="L23" s="38">
        <v>0</v>
      </c>
      <c s="32">
        <f>ROUND(ROUND(L23,2)*ROUND(G23,3),2)</f>
      </c>
      <c s="36" t="s">
        <v>133</v>
      </c>
      <c>
        <f>(M23*21)/100</f>
      </c>
      <c t="s">
        <v>27</v>
      </c>
    </row>
    <row r="24" spans="1:5" ht="12.75">
      <c r="A24" s="35" t="s">
        <v>56</v>
      </c>
      <c r="E24" s="39" t="s">
        <v>1815</v>
      </c>
    </row>
    <row r="25" spans="1:5" ht="12.75">
      <c r="A25" s="35" t="s">
        <v>57</v>
      </c>
      <c r="E25" s="40" t="s">
        <v>5</v>
      </c>
    </row>
    <row r="26" spans="1:5" ht="51">
      <c r="A26" t="s">
        <v>59</v>
      </c>
      <c r="E26" s="39" t="s">
        <v>1816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1817</v>
      </c>
      <c s="41">
        <f>Rekapitulace!C37</f>
      </c>
      <c s="20" t="s">
        <v>0</v>
      </c>
      <c t="s">
        <v>22</v>
      </c>
      <c t="s">
        <v>27</v>
      </c>
    </row>
    <row r="4" spans="1:16" ht="32" customHeight="1">
      <c r="A4" s="24" t="s">
        <v>19</v>
      </c>
      <c s="25" t="s">
        <v>28</v>
      </c>
      <c s="27" t="s">
        <v>1817</v>
      </c>
      <c r="E4" s="26" t="s">
        <v>1818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1817</v>
      </c>
      <c r="E8" s="30" t="s">
        <v>1818</v>
      </c>
      <c r="J8" s="29">
        <f>0+J9+J18+J23+J36+J41</f>
      </c>
      <c s="29">
        <f>0+K9+K18+K23+K36+K41</f>
      </c>
      <c s="29">
        <f>0+L9+L18+L23+L36+L41</f>
      </c>
      <c s="29">
        <f>0+M9+M18+M23+M36+M41</f>
      </c>
    </row>
    <row r="9" spans="1:13" ht="12.75">
      <c r="A9" t="s">
        <v>46</v>
      </c>
      <c r="C9" s="31" t="s">
        <v>50</v>
      </c>
      <c r="E9" s="33" t="s">
        <v>792</v>
      </c>
      <c r="J9" s="32">
        <f>0</f>
      </c>
      <c s="32">
        <f>0</f>
      </c>
      <c s="32">
        <f>0+L10+L14</f>
      </c>
      <c s="32">
        <f>0+M10+M14</f>
      </c>
    </row>
    <row r="10" spans="1:16" ht="25.5">
      <c r="A10" t="s">
        <v>49</v>
      </c>
      <c s="34" t="s">
        <v>50</v>
      </c>
      <c s="34" t="s">
        <v>1820</v>
      </c>
      <c s="35" t="s">
        <v>5</v>
      </c>
      <c s="6" t="s">
        <v>1821</v>
      </c>
      <c s="36" t="s">
        <v>182</v>
      </c>
      <c s="37">
        <v>118</v>
      </c>
      <c s="36">
        <v>0.0003</v>
      </c>
      <c s="36">
        <f>ROUND(G10*H10,6)</f>
      </c>
      <c r="L10" s="38">
        <v>0</v>
      </c>
      <c s="32">
        <f>ROUND(ROUND(L10,2)*ROUND(G10,3),2)</f>
      </c>
      <c s="36" t="s">
        <v>133</v>
      </c>
      <c>
        <f>(M10*21)/100</f>
      </c>
      <c t="s">
        <v>27</v>
      </c>
    </row>
    <row r="11" spans="1:5" ht="25.5">
      <c r="A11" s="35" t="s">
        <v>56</v>
      </c>
      <c r="E11" s="39" t="s">
        <v>1821</v>
      </c>
    </row>
    <row r="12" spans="1:5" ht="12.75">
      <c r="A12" s="35" t="s">
        <v>57</v>
      </c>
      <c r="E12" s="40" t="s">
        <v>5</v>
      </c>
    </row>
    <row r="13" spans="1:5" ht="12.75">
      <c r="A13" t="s">
        <v>59</v>
      </c>
      <c r="E13" s="39" t="s">
        <v>5</v>
      </c>
    </row>
    <row r="14" spans="1:16" ht="25.5">
      <c r="A14" t="s">
        <v>49</v>
      </c>
      <c s="34" t="s">
        <v>27</v>
      </c>
      <c s="34" t="s">
        <v>1822</v>
      </c>
      <c s="35" t="s">
        <v>5</v>
      </c>
      <c s="6" t="s">
        <v>1823</v>
      </c>
      <c s="36" t="s">
        <v>182</v>
      </c>
      <c s="37">
        <v>118</v>
      </c>
      <c s="36">
        <v>0</v>
      </c>
      <c s="36">
        <f>ROUND(G14*H14,6)</f>
      </c>
      <c r="L14" s="38">
        <v>0</v>
      </c>
      <c s="32">
        <f>ROUND(ROUND(L14,2)*ROUND(G14,3),2)</f>
      </c>
      <c s="36" t="s">
        <v>133</v>
      </c>
      <c>
        <f>(M14*21)/100</f>
      </c>
      <c t="s">
        <v>27</v>
      </c>
    </row>
    <row r="15" spans="1:5" ht="25.5">
      <c r="A15" s="35" t="s">
        <v>56</v>
      </c>
      <c r="E15" s="39" t="s">
        <v>1823</v>
      </c>
    </row>
    <row r="16" spans="1:5" ht="12.75">
      <c r="A16" s="35" t="s">
        <v>57</v>
      </c>
      <c r="E16" s="40" t="s">
        <v>5</v>
      </c>
    </row>
    <row r="17" spans="1:5" ht="12.75">
      <c r="A17" t="s">
        <v>59</v>
      </c>
      <c r="E17" s="39" t="s">
        <v>5</v>
      </c>
    </row>
    <row r="18" spans="1:13" ht="12.75">
      <c r="A18" t="s">
        <v>46</v>
      </c>
      <c r="C18" s="31" t="s">
        <v>26</v>
      </c>
      <c r="E18" s="33" t="s">
        <v>1062</v>
      </c>
      <c r="J18" s="32">
        <f>0</f>
      </c>
      <c s="32">
        <f>0</f>
      </c>
      <c s="32">
        <f>0+L19</f>
      </c>
      <c s="32">
        <f>0+M19</f>
      </c>
    </row>
    <row r="19" spans="1:16" ht="25.5">
      <c r="A19" t="s">
        <v>49</v>
      </c>
      <c s="34" t="s">
        <v>25</v>
      </c>
      <c s="34" t="s">
        <v>1824</v>
      </c>
      <c s="35" t="s">
        <v>5</v>
      </c>
      <c s="6" t="s">
        <v>1825</v>
      </c>
      <c s="36" t="s">
        <v>501</v>
      </c>
      <c s="37">
        <v>70</v>
      </c>
      <c s="36">
        <v>0.01764</v>
      </c>
      <c s="36">
        <f>ROUND(G19*H19,6)</f>
      </c>
      <c r="L19" s="38">
        <v>0</v>
      </c>
      <c s="32">
        <f>ROUND(ROUND(L19,2)*ROUND(G19,3),2)</f>
      </c>
      <c s="36" t="s">
        <v>133</v>
      </c>
      <c>
        <f>(M19*21)/100</f>
      </c>
      <c t="s">
        <v>27</v>
      </c>
    </row>
    <row r="20" spans="1:5" ht="25.5">
      <c r="A20" s="35" t="s">
        <v>56</v>
      </c>
      <c r="E20" s="39" t="s">
        <v>1825</v>
      </c>
    </row>
    <row r="21" spans="1:5" ht="12.75">
      <c r="A21" s="35" t="s">
        <v>57</v>
      </c>
      <c r="E21" s="40" t="s">
        <v>5</v>
      </c>
    </row>
    <row r="22" spans="1:5" ht="12.75">
      <c r="A22" t="s">
        <v>59</v>
      </c>
      <c r="E22" s="39" t="s">
        <v>5</v>
      </c>
    </row>
    <row r="23" spans="1:13" ht="12.75">
      <c r="A23" t="s">
        <v>46</v>
      </c>
      <c r="C23" s="31" t="s">
        <v>47</v>
      </c>
      <c r="E23" s="33" t="s">
        <v>48</v>
      </c>
      <c r="J23" s="32">
        <f>0</f>
      </c>
      <c s="32">
        <f>0</f>
      </c>
      <c s="32">
        <f>0+L24+L28+L32</f>
      </c>
      <c s="32">
        <f>0+M24+M28+M32</f>
      </c>
    </row>
    <row r="24" spans="1:16" ht="12.75">
      <c r="A24" t="s">
        <v>49</v>
      </c>
      <c s="34" t="s">
        <v>69</v>
      </c>
      <c s="34" t="s">
        <v>1030</v>
      </c>
      <c s="35" t="s">
        <v>5</v>
      </c>
      <c s="6" t="s">
        <v>1031</v>
      </c>
      <c s="36" t="s">
        <v>54</v>
      </c>
      <c s="37">
        <v>1.4</v>
      </c>
      <c s="36">
        <v>0</v>
      </c>
      <c s="36">
        <f>ROUND(G24*H24,6)</f>
      </c>
      <c r="L24" s="38">
        <v>0</v>
      </c>
      <c s="32">
        <f>ROUND(ROUND(L24,2)*ROUND(G24,3),2)</f>
      </c>
      <c s="36" t="s">
        <v>133</v>
      </c>
      <c>
        <f>(M24*21)/100</f>
      </c>
      <c t="s">
        <v>27</v>
      </c>
    </row>
    <row r="25" spans="1:5" ht="12.75">
      <c r="A25" s="35" t="s">
        <v>56</v>
      </c>
      <c r="E25" s="39" t="s">
        <v>1031</v>
      </c>
    </row>
    <row r="26" spans="1:5" ht="12.75">
      <c r="A26" s="35" t="s">
        <v>57</v>
      </c>
      <c r="E26" s="40" t="s">
        <v>5</v>
      </c>
    </row>
    <row r="27" spans="1:5" ht="12.75">
      <c r="A27" t="s">
        <v>59</v>
      </c>
      <c r="E27" s="39" t="s">
        <v>5</v>
      </c>
    </row>
    <row r="28" spans="1:16" ht="25.5">
      <c r="A28" t="s">
        <v>49</v>
      </c>
      <c s="34" t="s">
        <v>74</v>
      </c>
      <c s="34" t="s">
        <v>1484</v>
      </c>
      <c s="35" t="s">
        <v>5</v>
      </c>
      <c s="6" t="s">
        <v>1485</v>
      </c>
      <c s="36" t="s">
        <v>54</v>
      </c>
      <c s="37">
        <v>1.4</v>
      </c>
      <c s="36">
        <v>0</v>
      </c>
      <c s="36">
        <f>ROUND(G28*H28,6)</f>
      </c>
      <c r="L28" s="38">
        <v>0</v>
      </c>
      <c s="32">
        <f>ROUND(ROUND(L28,2)*ROUND(G28,3),2)</f>
      </c>
      <c s="36" t="s">
        <v>133</v>
      </c>
      <c>
        <f>(M28*21)/100</f>
      </c>
      <c t="s">
        <v>27</v>
      </c>
    </row>
    <row r="29" spans="1:5" ht="25.5">
      <c r="A29" s="35" t="s">
        <v>56</v>
      </c>
      <c r="E29" s="39" t="s">
        <v>1485</v>
      </c>
    </row>
    <row r="30" spans="1:5" ht="12.75">
      <c r="A30" s="35" t="s">
        <v>57</v>
      </c>
      <c r="E30" s="40" t="s">
        <v>5</v>
      </c>
    </row>
    <row r="31" spans="1:5" ht="12.75">
      <c r="A31" t="s">
        <v>59</v>
      </c>
      <c r="E31" s="39" t="s">
        <v>5</v>
      </c>
    </row>
    <row r="32" spans="1:16" ht="25.5">
      <c r="A32" t="s">
        <v>49</v>
      </c>
      <c s="34" t="s">
        <v>26</v>
      </c>
      <c s="34" t="s">
        <v>1826</v>
      </c>
      <c s="35" t="s">
        <v>1827</v>
      </c>
      <c s="6" t="s">
        <v>1828</v>
      </c>
      <c s="36" t="s">
        <v>54</v>
      </c>
      <c s="37">
        <v>1.4</v>
      </c>
      <c s="36">
        <v>0</v>
      </c>
      <c s="36">
        <f>ROUND(G32*H32,6)</f>
      </c>
      <c r="L32" s="38">
        <v>0</v>
      </c>
      <c s="32">
        <f>ROUND(ROUND(L32,2)*ROUND(G32,3),2)</f>
      </c>
      <c s="36" t="s">
        <v>55</v>
      </c>
      <c>
        <f>(M32*21)/100</f>
      </c>
      <c t="s">
        <v>27</v>
      </c>
    </row>
    <row r="33" spans="1:5" ht="25.5">
      <c r="A33" s="35" t="s">
        <v>56</v>
      </c>
      <c r="E33" s="39" t="s">
        <v>1828</v>
      </c>
    </row>
    <row r="34" spans="1:5" ht="12.75">
      <c r="A34" s="35" t="s">
        <v>57</v>
      </c>
      <c r="E34" s="40" t="s">
        <v>5</v>
      </c>
    </row>
    <row r="35" spans="1:5" ht="153">
      <c r="A35" t="s">
        <v>59</v>
      </c>
      <c r="E35" s="39" t="s">
        <v>1036</v>
      </c>
    </row>
    <row r="36" spans="1:13" ht="12.75">
      <c r="A36" t="s">
        <v>46</v>
      </c>
      <c r="C36" s="31" t="s">
        <v>918</v>
      </c>
      <c r="E36" s="33" t="s">
        <v>919</v>
      </c>
      <c r="J36" s="32">
        <f>0</f>
      </c>
      <c s="32">
        <f>0</f>
      </c>
      <c s="32">
        <f>0+L37</f>
      </c>
      <c s="32">
        <f>0+M37</f>
      </c>
    </row>
    <row r="37" spans="1:16" ht="38.25">
      <c r="A37" t="s">
        <v>49</v>
      </c>
      <c s="34" t="s">
        <v>84</v>
      </c>
      <c s="34" t="s">
        <v>1213</v>
      </c>
      <c s="35" t="s">
        <v>5</v>
      </c>
      <c s="6" t="s">
        <v>1214</v>
      </c>
      <c s="36" t="s">
        <v>54</v>
      </c>
      <c s="37">
        <v>1.27</v>
      </c>
      <c s="36">
        <v>0</v>
      </c>
      <c s="36">
        <f>ROUND(G37*H37,6)</f>
      </c>
      <c r="L37" s="38">
        <v>0</v>
      </c>
      <c s="32">
        <f>ROUND(ROUND(L37,2)*ROUND(G37,3),2)</f>
      </c>
      <c s="36" t="s">
        <v>133</v>
      </c>
      <c>
        <f>(M37*21)/100</f>
      </c>
      <c t="s">
        <v>27</v>
      </c>
    </row>
    <row r="38" spans="1:5" ht="38.25">
      <c r="A38" s="35" t="s">
        <v>56</v>
      </c>
      <c r="E38" s="39" t="s">
        <v>1215</v>
      </c>
    </row>
    <row r="39" spans="1:5" ht="12.75">
      <c r="A39" s="35" t="s">
        <v>57</v>
      </c>
      <c r="E39" s="40" t="s">
        <v>5</v>
      </c>
    </row>
    <row r="40" spans="1:5" ht="12.75">
      <c r="A40" t="s">
        <v>59</v>
      </c>
      <c r="E40" s="39" t="s">
        <v>5</v>
      </c>
    </row>
    <row r="41" spans="1:13" ht="12.75">
      <c r="A41" t="s">
        <v>46</v>
      </c>
      <c r="C41" s="31" t="s">
        <v>1817</v>
      </c>
      <c r="E41" s="33" t="s">
        <v>1829</v>
      </c>
      <c r="J41" s="32">
        <f>0</f>
      </c>
      <c s="32">
        <f>0</f>
      </c>
      <c s="32">
        <f>0+L42</f>
      </c>
      <c s="32">
        <f>0+M42</f>
      </c>
    </row>
    <row r="42" spans="1:16" ht="12.75">
      <c r="A42" t="s">
        <v>49</v>
      </c>
      <c s="34" t="s">
        <v>89</v>
      </c>
      <c s="34" t="s">
        <v>1830</v>
      </c>
      <c s="35" t="s">
        <v>5</v>
      </c>
      <c s="6" t="s">
        <v>1831</v>
      </c>
      <c s="36" t="s">
        <v>132</v>
      </c>
      <c s="37">
        <v>1</v>
      </c>
      <c s="36">
        <v>0</v>
      </c>
      <c s="36">
        <f>ROUND(G42*H42,6)</f>
      </c>
      <c r="L42" s="38">
        <v>0</v>
      </c>
      <c s="32">
        <f>ROUND(ROUND(L42,2)*ROUND(G42,3),2)</f>
      </c>
      <c s="36" t="s">
        <v>55</v>
      </c>
      <c>
        <f>(M42*21)/100</f>
      </c>
      <c t="s">
        <v>27</v>
      </c>
    </row>
    <row r="43" spans="1:5" ht="12.75">
      <c r="A43" s="35" t="s">
        <v>56</v>
      </c>
      <c r="E43" s="39" t="s">
        <v>1831</v>
      </c>
    </row>
    <row r="44" spans="1:5" ht="12.75">
      <c r="A44" s="35" t="s">
        <v>57</v>
      </c>
      <c r="E44" s="40" t="s">
        <v>5</v>
      </c>
    </row>
    <row r="45" spans="1:5" ht="63.75">
      <c r="A45" t="s">
        <v>59</v>
      </c>
      <c r="E45" s="39" t="s">
        <v>1832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99</v>
      </c>
      <c s="41">
        <f>Rekapitulace!C12</f>
      </c>
      <c s="20" t="s">
        <v>0</v>
      </c>
      <c t="s">
        <v>22</v>
      </c>
      <c t="s">
        <v>27</v>
      </c>
    </row>
    <row r="4" spans="1:16" ht="32" customHeight="1">
      <c r="A4" s="24" t="s">
        <v>19</v>
      </c>
      <c s="25" t="s">
        <v>28</v>
      </c>
      <c s="27" t="s">
        <v>99</v>
      </c>
      <c r="E4" s="26" t="s">
        <v>100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102</v>
      </c>
      <c r="E8" s="30" t="s">
        <v>100</v>
      </c>
      <c r="J8" s="29">
        <f>0+J9</f>
      </c>
      <c s="29">
        <f>0+K9</f>
      </c>
      <c s="29">
        <f>0+L9</f>
      </c>
      <c s="29">
        <f>0+M9</f>
      </c>
    </row>
    <row r="9" spans="1:13" ht="12.75">
      <c r="A9" t="s">
        <v>46</v>
      </c>
      <c r="C9" s="31" t="s">
        <v>103</v>
      </c>
      <c r="E9" s="33" t="s">
        <v>100</v>
      </c>
      <c r="J9" s="32">
        <f>0</f>
      </c>
      <c s="32">
        <f>0</f>
      </c>
      <c s="32">
        <f>0+L10+L14+L18+L22+L26+L30+L34</f>
      </c>
      <c s="32">
        <f>0+M10+M14+M18+M22+M26+M30+M34</f>
      </c>
    </row>
    <row r="10" spans="1:16" ht="12.75">
      <c r="A10" t="s">
        <v>49</v>
      </c>
      <c s="34" t="s">
        <v>50</v>
      </c>
      <c s="34" t="s">
        <v>104</v>
      </c>
      <c s="35" t="s">
        <v>5</v>
      </c>
      <c s="6" t="s">
        <v>105</v>
      </c>
      <c s="36" t="s">
        <v>106</v>
      </c>
      <c s="37">
        <v>1</v>
      </c>
      <c s="36">
        <v>0</v>
      </c>
      <c s="36">
        <f>ROUND(G10*H10,6)</f>
      </c>
      <c r="L10" s="38">
        <v>0</v>
      </c>
      <c s="32">
        <f>ROUND(ROUND(L10,2)*ROUND(G10,3),2)</f>
      </c>
      <c s="36" t="s">
        <v>55</v>
      </c>
      <c>
        <f>(M10*21)/100</f>
      </c>
      <c t="s">
        <v>27</v>
      </c>
    </row>
    <row r="11" spans="1:5" ht="12.75">
      <c r="A11" s="35" t="s">
        <v>56</v>
      </c>
      <c r="E11" s="39" t="s">
        <v>105</v>
      </c>
    </row>
    <row r="12" spans="1:5" ht="12.75">
      <c r="A12" s="35" t="s">
        <v>57</v>
      </c>
      <c r="E12" s="40" t="s">
        <v>5</v>
      </c>
    </row>
    <row r="13" spans="1:5" ht="12.75">
      <c r="A13" t="s">
        <v>59</v>
      </c>
      <c r="E13" s="39" t="s">
        <v>5</v>
      </c>
    </row>
    <row r="14" spans="1:16" ht="12.75">
      <c r="A14" t="s">
        <v>49</v>
      </c>
      <c s="34" t="s">
        <v>27</v>
      </c>
      <c s="34" t="s">
        <v>107</v>
      </c>
      <c s="35" t="s">
        <v>5</v>
      </c>
      <c s="6" t="s">
        <v>108</v>
      </c>
      <c s="36" t="s">
        <v>106</v>
      </c>
      <c s="37">
        <v>1</v>
      </c>
      <c s="36">
        <v>0</v>
      </c>
      <c s="36">
        <f>ROUND(G14*H14,6)</f>
      </c>
      <c r="L14" s="38">
        <v>0</v>
      </c>
      <c s="32">
        <f>ROUND(ROUND(L14,2)*ROUND(G14,3),2)</f>
      </c>
      <c s="36" t="s">
        <v>55</v>
      </c>
      <c>
        <f>(M14*21)/100</f>
      </c>
      <c t="s">
        <v>27</v>
      </c>
    </row>
    <row r="15" spans="1:5" ht="12.75">
      <c r="A15" s="35" t="s">
        <v>56</v>
      </c>
      <c r="E15" s="39" t="s">
        <v>108</v>
      </c>
    </row>
    <row r="16" spans="1:5" ht="12.75">
      <c r="A16" s="35" t="s">
        <v>57</v>
      </c>
      <c r="E16" s="40" t="s">
        <v>5</v>
      </c>
    </row>
    <row r="17" spans="1:5" ht="127.5">
      <c r="A17" t="s">
        <v>59</v>
      </c>
      <c r="E17" s="39" t="s">
        <v>109</v>
      </c>
    </row>
    <row r="18" spans="1:16" ht="12.75">
      <c r="A18" t="s">
        <v>49</v>
      </c>
      <c s="34" t="s">
        <v>25</v>
      </c>
      <c s="34" t="s">
        <v>110</v>
      </c>
      <c s="35" t="s">
        <v>5</v>
      </c>
      <c s="6" t="s">
        <v>111</v>
      </c>
      <c s="36" t="s">
        <v>106</v>
      </c>
      <c s="37">
        <v>1</v>
      </c>
      <c s="36">
        <v>0</v>
      </c>
      <c s="36">
        <f>ROUND(G18*H18,6)</f>
      </c>
      <c r="L18" s="38">
        <v>0</v>
      </c>
      <c s="32">
        <f>ROUND(ROUND(L18,2)*ROUND(G18,3),2)</f>
      </c>
      <c s="36" t="s">
        <v>55</v>
      </c>
      <c>
        <f>(M18*21)/100</f>
      </c>
      <c t="s">
        <v>27</v>
      </c>
    </row>
    <row r="19" spans="1:5" ht="12.75">
      <c r="A19" s="35" t="s">
        <v>56</v>
      </c>
      <c r="E19" s="39" t="s">
        <v>111</v>
      </c>
    </row>
    <row r="20" spans="1:5" ht="12.75">
      <c r="A20" s="35" t="s">
        <v>57</v>
      </c>
      <c r="E20" s="40" t="s">
        <v>5</v>
      </c>
    </row>
    <row r="21" spans="1:5" ht="76.5">
      <c r="A21" t="s">
        <v>59</v>
      </c>
      <c r="E21" s="39" t="s">
        <v>112</v>
      </c>
    </row>
    <row r="22" spans="1:16" ht="12.75">
      <c r="A22" t="s">
        <v>49</v>
      </c>
      <c s="34" t="s">
        <v>69</v>
      </c>
      <c s="34" t="s">
        <v>113</v>
      </c>
      <c s="35" t="s">
        <v>5</v>
      </c>
      <c s="6" t="s">
        <v>114</v>
      </c>
      <c s="36" t="s">
        <v>106</v>
      </c>
      <c s="37">
        <v>1</v>
      </c>
      <c s="36">
        <v>0</v>
      </c>
      <c s="36">
        <f>ROUND(G22*H22,6)</f>
      </c>
      <c r="L22" s="38">
        <v>0</v>
      </c>
      <c s="32">
        <f>ROUND(ROUND(L22,2)*ROUND(G22,3),2)</f>
      </c>
      <c s="36" t="s">
        <v>55</v>
      </c>
      <c>
        <f>(M22*21)/100</f>
      </c>
      <c t="s">
        <v>27</v>
      </c>
    </row>
    <row r="23" spans="1:5" ht="12.75">
      <c r="A23" s="35" t="s">
        <v>56</v>
      </c>
      <c r="E23" s="39" t="s">
        <v>114</v>
      </c>
    </row>
    <row r="24" spans="1:5" ht="12.75">
      <c r="A24" s="35" t="s">
        <v>57</v>
      </c>
      <c r="E24" s="40" t="s">
        <v>5</v>
      </c>
    </row>
    <row r="25" spans="1:5" ht="127.5">
      <c r="A25" t="s">
        <v>59</v>
      </c>
      <c r="E25" s="39" t="s">
        <v>115</v>
      </c>
    </row>
    <row r="26" spans="1:16" ht="12.75">
      <c r="A26" t="s">
        <v>49</v>
      </c>
      <c s="34" t="s">
        <v>74</v>
      </c>
      <c s="34" t="s">
        <v>116</v>
      </c>
      <c s="35" t="s">
        <v>5</v>
      </c>
      <c s="6" t="s">
        <v>117</v>
      </c>
      <c s="36" t="s">
        <v>106</v>
      </c>
      <c s="37">
        <v>1</v>
      </c>
      <c s="36">
        <v>0</v>
      </c>
      <c s="36">
        <f>ROUND(G26*H26,6)</f>
      </c>
      <c r="L26" s="38">
        <v>0</v>
      </c>
      <c s="32">
        <f>ROUND(ROUND(L26,2)*ROUND(G26,3),2)</f>
      </c>
      <c s="36" t="s">
        <v>55</v>
      </c>
      <c>
        <f>(M26*21)/100</f>
      </c>
      <c t="s">
        <v>27</v>
      </c>
    </row>
    <row r="27" spans="1:5" ht="12.75">
      <c r="A27" s="35" t="s">
        <v>56</v>
      </c>
      <c r="E27" s="39" t="s">
        <v>117</v>
      </c>
    </row>
    <row r="28" spans="1:5" ht="12.75">
      <c r="A28" s="35" t="s">
        <v>57</v>
      </c>
      <c r="E28" s="40" t="s">
        <v>5</v>
      </c>
    </row>
    <row r="29" spans="1:5" ht="114.75">
      <c r="A29" t="s">
        <v>59</v>
      </c>
      <c r="E29" s="39" t="s">
        <v>118</v>
      </c>
    </row>
    <row r="30" spans="1:16" ht="12.75">
      <c r="A30" t="s">
        <v>49</v>
      </c>
      <c s="34" t="s">
        <v>26</v>
      </c>
      <c s="34" t="s">
        <v>119</v>
      </c>
      <c s="35" t="s">
        <v>5</v>
      </c>
      <c s="6" t="s">
        <v>120</v>
      </c>
      <c s="36" t="s">
        <v>106</v>
      </c>
      <c s="37">
        <v>1</v>
      </c>
      <c s="36">
        <v>0</v>
      </c>
      <c s="36">
        <f>ROUND(G30*H30,6)</f>
      </c>
      <c r="L30" s="38">
        <v>0</v>
      </c>
      <c s="32">
        <f>ROUND(ROUND(L30,2)*ROUND(G30,3),2)</f>
      </c>
      <c s="36" t="s">
        <v>55</v>
      </c>
      <c>
        <f>(M30*21)/100</f>
      </c>
      <c t="s">
        <v>27</v>
      </c>
    </row>
    <row r="31" spans="1:5" ht="12.75">
      <c r="A31" s="35" t="s">
        <v>56</v>
      </c>
      <c r="E31" s="39" t="s">
        <v>120</v>
      </c>
    </row>
    <row r="32" spans="1:5" ht="12.75">
      <c r="A32" s="35" t="s">
        <v>57</v>
      </c>
      <c r="E32" s="40" t="s">
        <v>5</v>
      </c>
    </row>
    <row r="33" spans="1:5" ht="12.75">
      <c r="A33" t="s">
        <v>59</v>
      </c>
      <c r="E33" s="39" t="s">
        <v>5</v>
      </c>
    </row>
    <row r="34" spans="1:16" ht="12.75">
      <c r="A34" t="s">
        <v>49</v>
      </c>
      <c s="34" t="s">
        <v>84</v>
      </c>
      <c s="34" t="s">
        <v>121</v>
      </c>
      <c s="35" t="s">
        <v>5</v>
      </c>
      <c s="6" t="s">
        <v>122</v>
      </c>
      <c s="36" t="s">
        <v>106</v>
      </c>
      <c s="37">
        <v>1</v>
      </c>
      <c s="36">
        <v>0</v>
      </c>
      <c s="36">
        <f>ROUND(G34*H34,6)</f>
      </c>
      <c r="L34" s="38">
        <v>0</v>
      </c>
      <c s="32">
        <f>ROUND(ROUND(L34,2)*ROUND(G34,3),2)</f>
      </c>
      <c s="36" t="s">
        <v>55</v>
      </c>
      <c>
        <f>(M34*21)/100</f>
      </c>
      <c t="s">
        <v>27</v>
      </c>
    </row>
    <row r="35" spans="1:5" ht="12.75">
      <c r="A35" s="35" t="s">
        <v>56</v>
      </c>
      <c r="E35" s="39" t="s">
        <v>122</v>
      </c>
    </row>
    <row r="36" spans="1:5" ht="12.75">
      <c r="A36" s="35" t="s">
        <v>57</v>
      </c>
      <c r="E36" s="40" t="s">
        <v>5</v>
      </c>
    </row>
    <row r="37" spans="1:5" ht="12.75">
      <c r="A37" t="s">
        <v>59</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COUNTIFS(L8:L327,"=0",A8:A327,"P")+COUNTIFS(L8:L327,"",A8:A327,"P")+SUM(Q8:Q327)</f>
      </c>
    </row>
    <row r="8" spans="1:13" ht="12.75">
      <c r="A8" t="s">
        <v>44</v>
      </c>
      <c r="C8" s="28" t="s">
        <v>127</v>
      </c>
      <c r="E8" s="30" t="s">
        <v>126</v>
      </c>
      <c r="J8" s="29">
        <f>0+J9+J182</f>
      </c>
      <c s="29">
        <f>0+K9+K182</f>
      </c>
      <c s="29">
        <f>0+L9+L182</f>
      </c>
      <c s="29">
        <f>0+M9+M182</f>
      </c>
    </row>
    <row r="9" spans="1:13" ht="12.75">
      <c r="A9" t="s">
        <v>46</v>
      </c>
      <c r="C9" s="31" t="s">
        <v>128</v>
      </c>
      <c r="E9" s="33" t="s">
        <v>129</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50</v>
      </c>
      <c s="34" t="s">
        <v>130</v>
      </c>
      <c s="35" t="s">
        <v>5</v>
      </c>
      <c s="6" t="s">
        <v>131</v>
      </c>
      <c s="36" t="s">
        <v>132</v>
      </c>
      <c s="37">
        <v>2</v>
      </c>
      <c s="36">
        <v>0</v>
      </c>
      <c s="36">
        <f>ROUND(G10*H10,6)</f>
      </c>
      <c r="L10" s="38">
        <v>0</v>
      </c>
      <c s="32">
        <f>ROUND(ROUND(L10,2)*ROUND(G10,3),2)</f>
      </c>
      <c s="36" t="s">
        <v>133</v>
      </c>
      <c>
        <f>(M10*21)/100</f>
      </c>
      <c t="s">
        <v>27</v>
      </c>
    </row>
    <row r="11" spans="1:5" ht="12.75">
      <c r="A11" s="35" t="s">
        <v>56</v>
      </c>
      <c r="E11" s="39" t="s">
        <v>131</v>
      </c>
    </row>
    <row r="12" spans="1:5" ht="12.75">
      <c r="A12" s="35" t="s">
        <v>57</v>
      </c>
      <c r="E12" s="40" t="s">
        <v>5</v>
      </c>
    </row>
    <row r="13" spans="1:5" ht="12.75">
      <c r="A13" t="s">
        <v>59</v>
      </c>
      <c r="E13" s="39" t="s">
        <v>5</v>
      </c>
    </row>
    <row r="14" spans="1:16" ht="12.75">
      <c r="A14" t="s">
        <v>49</v>
      </c>
      <c s="34" t="s">
        <v>27</v>
      </c>
      <c s="34" t="s">
        <v>134</v>
      </c>
      <c s="35" t="s">
        <v>5</v>
      </c>
      <c s="6" t="s">
        <v>135</v>
      </c>
      <c s="36" t="s">
        <v>132</v>
      </c>
      <c s="37">
        <v>2</v>
      </c>
      <c s="36">
        <v>0</v>
      </c>
      <c s="36">
        <f>ROUND(G14*H14,6)</f>
      </c>
      <c r="L14" s="38">
        <v>0</v>
      </c>
      <c s="32">
        <f>ROUND(ROUND(L14,2)*ROUND(G14,3),2)</f>
      </c>
      <c s="36" t="s">
        <v>55</v>
      </c>
      <c>
        <f>(M14*21)/100</f>
      </c>
      <c t="s">
        <v>27</v>
      </c>
    </row>
    <row r="15" spans="1:5" ht="12.75">
      <c r="A15" s="35" t="s">
        <v>56</v>
      </c>
      <c r="E15" s="39" t="s">
        <v>135</v>
      </c>
    </row>
    <row r="16" spans="1:5" ht="12.75">
      <c r="A16" s="35" t="s">
        <v>57</v>
      </c>
      <c r="E16" s="40" t="s">
        <v>5</v>
      </c>
    </row>
    <row r="17" spans="1:5" ht="12.75">
      <c r="A17" t="s">
        <v>59</v>
      </c>
      <c r="E17" s="39" t="s">
        <v>5</v>
      </c>
    </row>
    <row r="18" spans="1:16" ht="12.75">
      <c r="A18" t="s">
        <v>49</v>
      </c>
      <c s="34" t="s">
        <v>25</v>
      </c>
      <c s="34" t="s">
        <v>136</v>
      </c>
      <c s="35" t="s">
        <v>5</v>
      </c>
      <c s="6" t="s">
        <v>137</v>
      </c>
      <c s="36" t="s">
        <v>132</v>
      </c>
      <c s="37">
        <v>1</v>
      </c>
      <c s="36">
        <v>0</v>
      </c>
      <c s="36">
        <f>ROUND(G18*H18,6)</f>
      </c>
      <c r="L18" s="38">
        <v>0</v>
      </c>
      <c s="32">
        <f>ROUND(ROUND(L18,2)*ROUND(G18,3),2)</f>
      </c>
      <c s="36" t="s">
        <v>133</v>
      </c>
      <c>
        <f>(M18*21)/100</f>
      </c>
      <c t="s">
        <v>27</v>
      </c>
    </row>
    <row r="19" spans="1:5" ht="12.75">
      <c r="A19" s="35" t="s">
        <v>56</v>
      </c>
      <c r="E19" s="39" t="s">
        <v>137</v>
      </c>
    </row>
    <row r="20" spans="1:5" ht="12.75">
      <c r="A20" s="35" t="s">
        <v>57</v>
      </c>
      <c r="E20" s="40" t="s">
        <v>5</v>
      </c>
    </row>
    <row r="21" spans="1:5" ht="12.75">
      <c r="A21" t="s">
        <v>59</v>
      </c>
      <c r="E21" s="39" t="s">
        <v>5</v>
      </c>
    </row>
    <row r="22" spans="1:16" ht="12.75">
      <c r="A22" t="s">
        <v>49</v>
      </c>
      <c s="34" t="s">
        <v>69</v>
      </c>
      <c s="34" t="s">
        <v>138</v>
      </c>
      <c s="35" t="s">
        <v>5</v>
      </c>
      <c s="6" t="s">
        <v>139</v>
      </c>
      <c s="36" t="s">
        <v>132</v>
      </c>
      <c s="37">
        <v>1</v>
      </c>
      <c s="36">
        <v>0</v>
      </c>
      <c s="36">
        <f>ROUND(G22*H22,6)</f>
      </c>
      <c r="L22" s="38">
        <v>0</v>
      </c>
      <c s="32">
        <f>ROUND(ROUND(L22,2)*ROUND(G22,3),2)</f>
      </c>
      <c s="36" t="s">
        <v>55</v>
      </c>
      <c>
        <f>(M22*21)/100</f>
      </c>
      <c t="s">
        <v>27</v>
      </c>
    </row>
    <row r="23" spans="1:5" ht="12.75">
      <c r="A23" s="35" t="s">
        <v>56</v>
      </c>
      <c r="E23" s="39" t="s">
        <v>139</v>
      </c>
    </row>
    <row r="24" spans="1:5" ht="12.75">
      <c r="A24" s="35" t="s">
        <v>57</v>
      </c>
      <c r="E24" s="40" t="s">
        <v>5</v>
      </c>
    </row>
    <row r="25" spans="1:5" ht="12.75">
      <c r="A25" t="s">
        <v>59</v>
      </c>
      <c r="E25" s="39" t="s">
        <v>5</v>
      </c>
    </row>
    <row r="26" spans="1:16" ht="12.75">
      <c r="A26" t="s">
        <v>49</v>
      </c>
      <c s="34" t="s">
        <v>74</v>
      </c>
      <c s="34" t="s">
        <v>140</v>
      </c>
      <c s="35" t="s">
        <v>5</v>
      </c>
      <c s="6" t="s">
        <v>141</v>
      </c>
      <c s="36" t="s">
        <v>132</v>
      </c>
      <c s="37">
        <v>9</v>
      </c>
      <c s="36">
        <v>0</v>
      </c>
      <c s="36">
        <f>ROUND(G26*H26,6)</f>
      </c>
      <c r="L26" s="38">
        <v>0</v>
      </c>
      <c s="32">
        <f>ROUND(ROUND(L26,2)*ROUND(G26,3),2)</f>
      </c>
      <c s="36" t="s">
        <v>55</v>
      </c>
      <c>
        <f>(M26*21)/100</f>
      </c>
      <c t="s">
        <v>27</v>
      </c>
    </row>
    <row r="27" spans="1:5" ht="12.75">
      <c r="A27" s="35" t="s">
        <v>56</v>
      </c>
      <c r="E27" s="39" t="s">
        <v>141</v>
      </c>
    </row>
    <row r="28" spans="1:5" ht="12.75">
      <c r="A28" s="35" t="s">
        <v>57</v>
      </c>
      <c r="E28" s="40" t="s">
        <v>5</v>
      </c>
    </row>
    <row r="29" spans="1:5" ht="12.75">
      <c r="A29" t="s">
        <v>59</v>
      </c>
      <c r="E29" s="39" t="s">
        <v>5</v>
      </c>
    </row>
    <row r="30" spans="1:16" ht="12.75">
      <c r="A30" t="s">
        <v>49</v>
      </c>
      <c s="34" t="s">
        <v>26</v>
      </c>
      <c s="34" t="s">
        <v>142</v>
      </c>
      <c s="35" t="s">
        <v>5</v>
      </c>
      <c s="6" t="s">
        <v>143</v>
      </c>
      <c s="36" t="s">
        <v>132</v>
      </c>
      <c s="37">
        <v>9</v>
      </c>
      <c s="36">
        <v>0</v>
      </c>
      <c s="36">
        <f>ROUND(G30*H30,6)</f>
      </c>
      <c r="L30" s="38">
        <v>0</v>
      </c>
      <c s="32">
        <f>ROUND(ROUND(L30,2)*ROUND(G30,3),2)</f>
      </c>
      <c s="36" t="s">
        <v>55</v>
      </c>
      <c>
        <f>(M30*21)/100</f>
      </c>
      <c t="s">
        <v>27</v>
      </c>
    </row>
    <row r="31" spans="1:5" ht="12.75">
      <c r="A31" s="35" t="s">
        <v>56</v>
      </c>
      <c r="E31" s="39" t="s">
        <v>143</v>
      </c>
    </row>
    <row r="32" spans="1:5" ht="12.75">
      <c r="A32" s="35" t="s">
        <v>57</v>
      </c>
      <c r="E32" s="40" t="s">
        <v>5</v>
      </c>
    </row>
    <row r="33" spans="1:5" ht="12.75">
      <c r="A33" t="s">
        <v>59</v>
      </c>
      <c r="E33" s="39" t="s">
        <v>5</v>
      </c>
    </row>
    <row r="34" spans="1:16" ht="12.75">
      <c r="A34" t="s">
        <v>49</v>
      </c>
      <c s="34" t="s">
        <v>84</v>
      </c>
      <c s="34" t="s">
        <v>144</v>
      </c>
      <c s="35" t="s">
        <v>5</v>
      </c>
      <c s="6" t="s">
        <v>145</v>
      </c>
      <c s="36" t="s">
        <v>132</v>
      </c>
      <c s="37">
        <v>5</v>
      </c>
      <c s="36">
        <v>0</v>
      </c>
      <c s="36">
        <f>ROUND(G34*H34,6)</f>
      </c>
      <c r="L34" s="38">
        <v>0</v>
      </c>
      <c s="32">
        <f>ROUND(ROUND(L34,2)*ROUND(G34,3),2)</f>
      </c>
      <c s="36" t="s">
        <v>55</v>
      </c>
      <c>
        <f>(M34*21)/100</f>
      </c>
      <c t="s">
        <v>27</v>
      </c>
    </row>
    <row r="35" spans="1:5" ht="12.75">
      <c r="A35" s="35" t="s">
        <v>56</v>
      </c>
      <c r="E35" s="39" t="s">
        <v>145</v>
      </c>
    </row>
    <row r="36" spans="1:5" ht="12.75">
      <c r="A36" s="35" t="s">
        <v>57</v>
      </c>
      <c r="E36" s="40" t="s">
        <v>5</v>
      </c>
    </row>
    <row r="37" spans="1:5" ht="12.75">
      <c r="A37" t="s">
        <v>59</v>
      </c>
      <c r="E37" s="39" t="s">
        <v>5</v>
      </c>
    </row>
    <row r="38" spans="1:16" ht="12.75">
      <c r="A38" t="s">
        <v>49</v>
      </c>
      <c s="34" t="s">
        <v>89</v>
      </c>
      <c s="34" t="s">
        <v>146</v>
      </c>
      <c s="35" t="s">
        <v>5</v>
      </c>
      <c s="6" t="s">
        <v>147</v>
      </c>
      <c s="36" t="s">
        <v>132</v>
      </c>
      <c s="37">
        <v>1</v>
      </c>
      <c s="36">
        <v>0</v>
      </c>
      <c s="36">
        <f>ROUND(G38*H38,6)</f>
      </c>
      <c r="L38" s="38">
        <v>0</v>
      </c>
      <c s="32">
        <f>ROUND(ROUND(L38,2)*ROUND(G38,3),2)</f>
      </c>
      <c s="36" t="s">
        <v>133</v>
      </c>
      <c>
        <f>(M38*21)/100</f>
      </c>
      <c t="s">
        <v>27</v>
      </c>
    </row>
    <row r="39" spans="1:5" ht="12.75">
      <c r="A39" s="35" t="s">
        <v>56</v>
      </c>
      <c r="E39" s="39" t="s">
        <v>147</v>
      </c>
    </row>
    <row r="40" spans="1:5" ht="12.75">
      <c r="A40" s="35" t="s">
        <v>57</v>
      </c>
      <c r="E40" s="40" t="s">
        <v>5</v>
      </c>
    </row>
    <row r="41" spans="1:5" ht="12.75">
      <c r="A41" t="s">
        <v>59</v>
      </c>
      <c r="E41" s="39" t="s">
        <v>5</v>
      </c>
    </row>
    <row r="42" spans="1:16" ht="12.75">
      <c r="A42" t="s">
        <v>49</v>
      </c>
      <c s="34" t="s">
        <v>94</v>
      </c>
      <c s="34" t="s">
        <v>148</v>
      </c>
      <c s="35" t="s">
        <v>5</v>
      </c>
      <c s="6" t="s">
        <v>149</v>
      </c>
      <c s="36" t="s">
        <v>132</v>
      </c>
      <c s="37">
        <v>1</v>
      </c>
      <c s="36">
        <v>0</v>
      </c>
      <c s="36">
        <f>ROUND(G42*H42,6)</f>
      </c>
      <c r="L42" s="38">
        <v>0</v>
      </c>
      <c s="32">
        <f>ROUND(ROUND(L42,2)*ROUND(G42,3),2)</f>
      </c>
      <c s="36" t="s">
        <v>55</v>
      </c>
      <c>
        <f>(M42*21)/100</f>
      </c>
      <c t="s">
        <v>27</v>
      </c>
    </row>
    <row r="43" spans="1:5" ht="12.75">
      <c r="A43" s="35" t="s">
        <v>56</v>
      </c>
      <c r="E43" s="39" t="s">
        <v>149</v>
      </c>
    </row>
    <row r="44" spans="1:5" ht="12.75">
      <c r="A44" s="35" t="s">
        <v>57</v>
      </c>
      <c r="E44" s="40" t="s">
        <v>5</v>
      </c>
    </row>
    <row r="45" spans="1:5" ht="12.75">
      <c r="A45" t="s">
        <v>59</v>
      </c>
      <c r="E45" s="39" t="s">
        <v>5</v>
      </c>
    </row>
    <row r="46" spans="1:16" ht="12.75">
      <c r="A46" t="s">
        <v>49</v>
      </c>
      <c s="34" t="s">
        <v>150</v>
      </c>
      <c s="34" t="s">
        <v>151</v>
      </c>
      <c s="35" t="s">
        <v>5</v>
      </c>
      <c s="6" t="s">
        <v>152</v>
      </c>
      <c s="36" t="s">
        <v>132</v>
      </c>
      <c s="37">
        <v>4</v>
      </c>
      <c s="36">
        <v>0</v>
      </c>
      <c s="36">
        <f>ROUND(G46*H46,6)</f>
      </c>
      <c r="L46" s="38">
        <v>0</v>
      </c>
      <c s="32">
        <f>ROUND(ROUND(L46,2)*ROUND(G46,3),2)</f>
      </c>
      <c s="36" t="s">
        <v>133</v>
      </c>
      <c>
        <f>(M46*21)/100</f>
      </c>
      <c t="s">
        <v>27</v>
      </c>
    </row>
    <row r="47" spans="1:5" ht="12.75">
      <c r="A47" s="35" t="s">
        <v>56</v>
      </c>
      <c r="E47" s="39" t="s">
        <v>152</v>
      </c>
    </row>
    <row r="48" spans="1:5" ht="12.75">
      <c r="A48" s="35" t="s">
        <v>57</v>
      </c>
      <c r="E48" s="40" t="s">
        <v>5</v>
      </c>
    </row>
    <row r="49" spans="1:5" ht="12.75">
      <c r="A49" t="s">
        <v>59</v>
      </c>
      <c r="E49" s="39" t="s">
        <v>5</v>
      </c>
    </row>
    <row r="50" spans="1:16" ht="12.75">
      <c r="A50" t="s">
        <v>49</v>
      </c>
      <c s="34" t="s">
        <v>153</v>
      </c>
      <c s="34" t="s">
        <v>154</v>
      </c>
      <c s="35" t="s">
        <v>5</v>
      </c>
      <c s="6" t="s">
        <v>155</v>
      </c>
      <c s="36" t="s">
        <v>132</v>
      </c>
      <c s="37">
        <v>4</v>
      </c>
      <c s="36">
        <v>0</v>
      </c>
      <c s="36">
        <f>ROUND(G50*H50,6)</f>
      </c>
      <c r="L50" s="38">
        <v>0</v>
      </c>
      <c s="32">
        <f>ROUND(ROUND(L50,2)*ROUND(G50,3),2)</f>
      </c>
      <c s="36" t="s">
        <v>55</v>
      </c>
      <c>
        <f>(M50*21)/100</f>
      </c>
      <c t="s">
        <v>27</v>
      </c>
    </row>
    <row r="51" spans="1:5" ht="12.75">
      <c r="A51" s="35" t="s">
        <v>56</v>
      </c>
      <c r="E51" s="39" t="s">
        <v>155</v>
      </c>
    </row>
    <row r="52" spans="1:5" ht="12.75">
      <c r="A52" s="35" t="s">
        <v>57</v>
      </c>
      <c r="E52" s="40" t="s">
        <v>5</v>
      </c>
    </row>
    <row r="53" spans="1:5" ht="12.75">
      <c r="A53" t="s">
        <v>59</v>
      </c>
      <c r="E53" s="39" t="s">
        <v>5</v>
      </c>
    </row>
    <row r="54" spans="1:16" ht="12.75">
      <c r="A54" t="s">
        <v>49</v>
      </c>
      <c s="34" t="s">
        <v>156</v>
      </c>
      <c s="34" t="s">
        <v>157</v>
      </c>
      <c s="35" t="s">
        <v>5</v>
      </c>
      <c s="6" t="s">
        <v>158</v>
      </c>
      <c s="36" t="s">
        <v>132</v>
      </c>
      <c s="37">
        <v>2</v>
      </c>
      <c s="36">
        <v>0</v>
      </c>
      <c s="36">
        <f>ROUND(G54*H54,6)</f>
      </c>
      <c r="L54" s="38">
        <v>0</v>
      </c>
      <c s="32">
        <f>ROUND(ROUND(L54,2)*ROUND(G54,3),2)</f>
      </c>
      <c s="36" t="s">
        <v>55</v>
      </c>
      <c>
        <f>(M54*21)/100</f>
      </c>
      <c t="s">
        <v>27</v>
      </c>
    </row>
    <row r="55" spans="1:5" ht="12.75">
      <c r="A55" s="35" t="s">
        <v>56</v>
      </c>
      <c r="E55" s="39" t="s">
        <v>158</v>
      </c>
    </row>
    <row r="56" spans="1:5" ht="12.75">
      <c r="A56" s="35" t="s">
        <v>57</v>
      </c>
      <c r="E56" s="40" t="s">
        <v>5</v>
      </c>
    </row>
    <row r="57" spans="1:5" ht="12.75">
      <c r="A57" t="s">
        <v>59</v>
      </c>
      <c r="E57" s="39" t="s">
        <v>5</v>
      </c>
    </row>
    <row r="58" spans="1:16" ht="12.75">
      <c r="A58" t="s">
        <v>49</v>
      </c>
      <c s="34" t="s">
        <v>159</v>
      </c>
      <c s="34" t="s">
        <v>160</v>
      </c>
      <c s="35" t="s">
        <v>5</v>
      </c>
      <c s="6" t="s">
        <v>161</v>
      </c>
      <c s="36" t="s">
        <v>132</v>
      </c>
      <c s="37">
        <v>1</v>
      </c>
      <c s="36">
        <v>0</v>
      </c>
      <c s="36">
        <f>ROUND(G58*H58,6)</f>
      </c>
      <c r="L58" s="38">
        <v>0</v>
      </c>
      <c s="32">
        <f>ROUND(ROUND(L58,2)*ROUND(G58,3),2)</f>
      </c>
      <c s="36" t="s">
        <v>133</v>
      </c>
      <c>
        <f>(M58*21)/100</f>
      </c>
      <c t="s">
        <v>27</v>
      </c>
    </row>
    <row r="59" spans="1:5" ht="12.75">
      <c r="A59" s="35" t="s">
        <v>56</v>
      </c>
      <c r="E59" s="39" t="s">
        <v>161</v>
      </c>
    </row>
    <row r="60" spans="1:5" ht="12.75">
      <c r="A60" s="35" t="s">
        <v>57</v>
      </c>
      <c r="E60" s="40" t="s">
        <v>5</v>
      </c>
    </row>
    <row r="61" spans="1:5" ht="12.75">
      <c r="A61" t="s">
        <v>59</v>
      </c>
      <c r="E61" s="39" t="s">
        <v>5</v>
      </c>
    </row>
    <row r="62" spans="1:16" ht="25.5">
      <c r="A62" t="s">
        <v>49</v>
      </c>
      <c s="34" t="s">
        <v>162</v>
      </c>
      <c s="34" t="s">
        <v>163</v>
      </c>
      <c s="35" t="s">
        <v>5</v>
      </c>
      <c s="6" t="s">
        <v>164</v>
      </c>
      <c s="36" t="s">
        <v>132</v>
      </c>
      <c s="37">
        <v>1</v>
      </c>
      <c s="36">
        <v>0</v>
      </c>
      <c s="36">
        <f>ROUND(G62*H62,6)</f>
      </c>
      <c r="L62" s="38">
        <v>0</v>
      </c>
      <c s="32">
        <f>ROUND(ROUND(L62,2)*ROUND(G62,3),2)</f>
      </c>
      <c s="36" t="s">
        <v>55</v>
      </c>
      <c>
        <f>(M62*21)/100</f>
      </c>
      <c t="s">
        <v>27</v>
      </c>
    </row>
    <row r="63" spans="1:5" ht="51">
      <c r="A63" s="35" t="s">
        <v>56</v>
      </c>
      <c r="E63" s="39" t="s">
        <v>165</v>
      </c>
    </row>
    <row r="64" spans="1:5" ht="12.75">
      <c r="A64" s="35" t="s">
        <v>57</v>
      </c>
      <c r="E64" s="40" t="s">
        <v>5</v>
      </c>
    </row>
    <row r="65" spans="1:5" ht="12.75">
      <c r="A65" t="s">
        <v>59</v>
      </c>
      <c r="E65" s="39" t="s">
        <v>5</v>
      </c>
    </row>
    <row r="66" spans="1:16" ht="12.75">
      <c r="A66" t="s">
        <v>49</v>
      </c>
      <c s="34" t="s">
        <v>166</v>
      </c>
      <c s="34" t="s">
        <v>167</v>
      </c>
      <c s="35" t="s">
        <v>5</v>
      </c>
      <c s="6" t="s">
        <v>168</v>
      </c>
      <c s="36" t="s">
        <v>132</v>
      </c>
      <c s="37">
        <v>1</v>
      </c>
      <c s="36">
        <v>0</v>
      </c>
      <c s="36">
        <f>ROUND(G66*H66,6)</f>
      </c>
      <c r="L66" s="38">
        <v>0</v>
      </c>
      <c s="32">
        <f>ROUND(ROUND(L66,2)*ROUND(G66,3),2)</f>
      </c>
      <c s="36" t="s">
        <v>133</v>
      </c>
      <c>
        <f>(M66*21)/100</f>
      </c>
      <c t="s">
        <v>27</v>
      </c>
    </row>
    <row r="67" spans="1:5" ht="12.75">
      <c r="A67" s="35" t="s">
        <v>56</v>
      </c>
      <c r="E67" s="39" t="s">
        <v>168</v>
      </c>
    </row>
    <row r="68" spans="1:5" ht="12.75">
      <c r="A68" s="35" t="s">
        <v>57</v>
      </c>
      <c r="E68" s="40" t="s">
        <v>5</v>
      </c>
    </row>
    <row r="69" spans="1:5" ht="12.75">
      <c r="A69" t="s">
        <v>59</v>
      </c>
      <c r="E69" s="39" t="s">
        <v>5</v>
      </c>
    </row>
    <row r="70" spans="1:16" ht="12.75">
      <c r="A70" t="s">
        <v>49</v>
      </c>
      <c s="34" t="s">
        <v>169</v>
      </c>
      <c s="34" t="s">
        <v>170</v>
      </c>
      <c s="35" t="s">
        <v>5</v>
      </c>
      <c s="6" t="s">
        <v>171</v>
      </c>
      <c s="36" t="s">
        <v>132</v>
      </c>
      <c s="37">
        <v>1</v>
      </c>
      <c s="36">
        <v>0</v>
      </c>
      <c s="36">
        <f>ROUND(G70*H70,6)</f>
      </c>
      <c r="L70" s="38">
        <v>0</v>
      </c>
      <c s="32">
        <f>ROUND(ROUND(L70,2)*ROUND(G70,3),2)</f>
      </c>
      <c s="36" t="s">
        <v>133</v>
      </c>
      <c>
        <f>(M70*21)/100</f>
      </c>
      <c t="s">
        <v>27</v>
      </c>
    </row>
    <row r="71" spans="1:5" ht="12.75">
      <c r="A71" s="35" t="s">
        <v>56</v>
      </c>
      <c r="E71" s="39" t="s">
        <v>171</v>
      </c>
    </row>
    <row r="72" spans="1:5" ht="12.75">
      <c r="A72" s="35" t="s">
        <v>57</v>
      </c>
      <c r="E72" s="40" t="s">
        <v>5</v>
      </c>
    </row>
    <row r="73" spans="1:5" ht="12.75">
      <c r="A73" t="s">
        <v>59</v>
      </c>
      <c r="E73" s="39" t="s">
        <v>5</v>
      </c>
    </row>
    <row r="74" spans="1:16" ht="38.25">
      <c r="A74" t="s">
        <v>49</v>
      </c>
      <c s="34" t="s">
        <v>172</v>
      </c>
      <c s="34" t="s">
        <v>173</v>
      </c>
      <c s="35" t="s">
        <v>5</v>
      </c>
      <c s="6" t="s">
        <v>174</v>
      </c>
      <c s="36" t="s">
        <v>132</v>
      </c>
      <c s="37">
        <v>1</v>
      </c>
      <c s="36">
        <v>0</v>
      </c>
      <c s="36">
        <f>ROUND(G74*H74,6)</f>
      </c>
      <c r="L74" s="38">
        <v>0</v>
      </c>
      <c s="32">
        <f>ROUND(ROUND(L74,2)*ROUND(G74,3),2)</f>
      </c>
      <c s="36" t="s">
        <v>55</v>
      </c>
      <c>
        <f>(M74*21)/100</f>
      </c>
      <c t="s">
        <v>27</v>
      </c>
    </row>
    <row r="75" spans="1:5" ht="140.25">
      <c r="A75" s="35" t="s">
        <v>56</v>
      </c>
      <c r="E75" s="39" t="s">
        <v>175</v>
      </c>
    </row>
    <row r="76" spans="1:5" ht="12.75">
      <c r="A76" s="35" t="s">
        <v>57</v>
      </c>
      <c r="E76" s="40" t="s">
        <v>5</v>
      </c>
    </row>
    <row r="77" spans="1:5" ht="12.75">
      <c r="A77" t="s">
        <v>59</v>
      </c>
      <c r="E77" s="39" t="s">
        <v>5</v>
      </c>
    </row>
    <row r="78" spans="1:16" ht="12.75">
      <c r="A78" t="s">
        <v>49</v>
      </c>
      <c s="34" t="s">
        <v>176</v>
      </c>
      <c s="34" t="s">
        <v>177</v>
      </c>
      <c s="35" t="s">
        <v>5</v>
      </c>
      <c s="6" t="s">
        <v>178</v>
      </c>
      <c s="36" t="s">
        <v>132</v>
      </c>
      <c s="37">
        <v>1</v>
      </c>
      <c s="36">
        <v>0</v>
      </c>
      <c s="36">
        <f>ROUND(G78*H78,6)</f>
      </c>
      <c r="L78" s="38">
        <v>0</v>
      </c>
      <c s="32">
        <f>ROUND(ROUND(L78,2)*ROUND(G78,3),2)</f>
      </c>
      <c s="36" t="s">
        <v>55</v>
      </c>
      <c>
        <f>(M78*21)/100</f>
      </c>
      <c t="s">
        <v>27</v>
      </c>
    </row>
    <row r="79" spans="1:5" ht="12.75">
      <c r="A79" s="35" t="s">
        <v>56</v>
      </c>
      <c r="E79" s="39" t="s">
        <v>178</v>
      </c>
    </row>
    <row r="80" spans="1:5" ht="12.75">
      <c r="A80" s="35" t="s">
        <v>57</v>
      </c>
      <c r="E80" s="40" t="s">
        <v>5</v>
      </c>
    </row>
    <row r="81" spans="1:5" ht="12.75">
      <c r="A81" t="s">
        <v>59</v>
      </c>
      <c r="E81" s="39" t="s">
        <v>5</v>
      </c>
    </row>
    <row r="82" spans="1:16" ht="12.75">
      <c r="A82" t="s">
        <v>49</v>
      </c>
      <c s="34" t="s">
        <v>179</v>
      </c>
      <c s="34" t="s">
        <v>180</v>
      </c>
      <c s="35" t="s">
        <v>5</v>
      </c>
      <c s="6" t="s">
        <v>181</v>
      </c>
      <c s="36" t="s">
        <v>182</v>
      </c>
      <c s="37">
        <v>80</v>
      </c>
      <c s="36">
        <v>0</v>
      </c>
      <c s="36">
        <f>ROUND(G82*H82,6)</f>
      </c>
      <c r="L82" s="38">
        <v>0</v>
      </c>
      <c s="32">
        <f>ROUND(ROUND(L82,2)*ROUND(G82,3),2)</f>
      </c>
      <c s="36" t="s">
        <v>133</v>
      </c>
      <c>
        <f>(M82*21)/100</f>
      </c>
      <c t="s">
        <v>27</v>
      </c>
    </row>
    <row r="83" spans="1:5" ht="12.75">
      <c r="A83" s="35" t="s">
        <v>56</v>
      </c>
      <c r="E83" s="39" t="s">
        <v>181</v>
      </c>
    </row>
    <row r="84" spans="1:5" ht="12.75">
      <c r="A84" s="35" t="s">
        <v>57</v>
      </c>
      <c r="E84" s="40" t="s">
        <v>5</v>
      </c>
    </row>
    <row r="85" spans="1:5" ht="12.75">
      <c r="A85" t="s">
        <v>59</v>
      </c>
      <c r="E85" s="39" t="s">
        <v>5</v>
      </c>
    </row>
    <row r="86" spans="1:16" ht="12.75">
      <c r="A86" t="s">
        <v>49</v>
      </c>
      <c s="34" t="s">
        <v>183</v>
      </c>
      <c s="34" t="s">
        <v>184</v>
      </c>
      <c s="35" t="s">
        <v>5</v>
      </c>
      <c s="6" t="s">
        <v>185</v>
      </c>
      <c s="36" t="s">
        <v>182</v>
      </c>
      <c s="37">
        <v>80</v>
      </c>
      <c s="36">
        <v>0</v>
      </c>
      <c s="36">
        <f>ROUND(G86*H86,6)</f>
      </c>
      <c r="L86" s="38">
        <v>0</v>
      </c>
      <c s="32">
        <f>ROUND(ROUND(L86,2)*ROUND(G86,3),2)</f>
      </c>
      <c s="36" t="s">
        <v>55</v>
      </c>
      <c>
        <f>(M86*21)/100</f>
      </c>
      <c t="s">
        <v>27</v>
      </c>
    </row>
    <row r="87" spans="1:5" ht="12.75">
      <c r="A87" s="35" t="s">
        <v>56</v>
      </c>
      <c r="E87" s="39" t="s">
        <v>185</v>
      </c>
    </row>
    <row r="88" spans="1:5" ht="12.75">
      <c r="A88" s="35" t="s">
        <v>57</v>
      </c>
      <c r="E88" s="40" t="s">
        <v>5</v>
      </c>
    </row>
    <row r="89" spans="1:5" ht="12.75">
      <c r="A89" t="s">
        <v>59</v>
      </c>
      <c r="E89" s="39" t="s">
        <v>5</v>
      </c>
    </row>
    <row r="90" spans="1:16" ht="12.75">
      <c r="A90" t="s">
        <v>49</v>
      </c>
      <c s="34" t="s">
        <v>186</v>
      </c>
      <c s="34" t="s">
        <v>187</v>
      </c>
      <c s="35" t="s">
        <v>5</v>
      </c>
      <c s="6" t="s">
        <v>188</v>
      </c>
      <c s="36" t="s">
        <v>182</v>
      </c>
      <c s="37">
        <v>20</v>
      </c>
      <c s="36">
        <v>0</v>
      </c>
      <c s="36">
        <f>ROUND(G90*H90,6)</f>
      </c>
      <c r="L90" s="38">
        <v>0</v>
      </c>
      <c s="32">
        <f>ROUND(ROUND(L90,2)*ROUND(G90,3),2)</f>
      </c>
      <c s="36" t="s">
        <v>133</v>
      </c>
      <c>
        <f>(M90*21)/100</f>
      </c>
      <c t="s">
        <v>27</v>
      </c>
    </row>
    <row r="91" spans="1:5" ht="12.75">
      <c r="A91" s="35" t="s">
        <v>56</v>
      </c>
      <c r="E91" s="39" t="s">
        <v>188</v>
      </c>
    </row>
    <row r="92" spans="1:5" ht="12.75">
      <c r="A92" s="35" t="s">
        <v>57</v>
      </c>
      <c r="E92" s="40" t="s">
        <v>5</v>
      </c>
    </row>
    <row r="93" spans="1:5" ht="12.75">
      <c r="A93" t="s">
        <v>59</v>
      </c>
      <c r="E93" s="39" t="s">
        <v>5</v>
      </c>
    </row>
    <row r="94" spans="1:16" ht="12.75">
      <c r="A94" t="s">
        <v>49</v>
      </c>
      <c s="34" t="s">
        <v>189</v>
      </c>
      <c s="34" t="s">
        <v>190</v>
      </c>
      <c s="35" t="s">
        <v>5</v>
      </c>
      <c s="6" t="s">
        <v>191</v>
      </c>
      <c s="36" t="s">
        <v>182</v>
      </c>
      <c s="37">
        <v>20</v>
      </c>
      <c s="36">
        <v>0</v>
      </c>
      <c s="36">
        <f>ROUND(G94*H94,6)</f>
      </c>
      <c r="L94" s="38">
        <v>0</v>
      </c>
      <c s="32">
        <f>ROUND(ROUND(L94,2)*ROUND(G94,3),2)</f>
      </c>
      <c s="36" t="s">
        <v>55</v>
      </c>
      <c>
        <f>(M94*21)/100</f>
      </c>
      <c t="s">
        <v>27</v>
      </c>
    </row>
    <row r="95" spans="1:5" ht="12.75">
      <c r="A95" s="35" t="s">
        <v>56</v>
      </c>
      <c r="E95" s="39" t="s">
        <v>191</v>
      </c>
    </row>
    <row r="96" spans="1:5" ht="12.75">
      <c r="A96" s="35" t="s">
        <v>57</v>
      </c>
      <c r="E96" s="40" t="s">
        <v>5</v>
      </c>
    </row>
    <row r="97" spans="1:5" ht="12.75">
      <c r="A97" t="s">
        <v>59</v>
      </c>
      <c r="E97" s="39" t="s">
        <v>5</v>
      </c>
    </row>
    <row r="98" spans="1:16" ht="12.75">
      <c r="A98" t="s">
        <v>49</v>
      </c>
      <c s="34" t="s">
        <v>192</v>
      </c>
      <c s="34" t="s">
        <v>193</v>
      </c>
      <c s="35" t="s">
        <v>5</v>
      </c>
      <c s="6" t="s">
        <v>194</v>
      </c>
      <c s="36" t="s">
        <v>182</v>
      </c>
      <c s="37">
        <v>20</v>
      </c>
      <c s="36">
        <v>0</v>
      </c>
      <c s="36">
        <f>ROUND(G98*H98,6)</f>
      </c>
      <c r="L98" s="38">
        <v>0</v>
      </c>
      <c s="32">
        <f>ROUND(ROUND(L98,2)*ROUND(G98,3),2)</f>
      </c>
      <c s="36" t="s">
        <v>55</v>
      </c>
      <c>
        <f>(M98*21)/100</f>
      </c>
      <c t="s">
        <v>27</v>
      </c>
    </row>
    <row r="99" spans="1:5" ht="12.75">
      <c r="A99" s="35" t="s">
        <v>56</v>
      </c>
      <c r="E99" s="39" t="s">
        <v>194</v>
      </c>
    </row>
    <row r="100" spans="1:5" ht="12.75">
      <c r="A100" s="35" t="s">
        <v>57</v>
      </c>
      <c r="E100" s="40" t="s">
        <v>5</v>
      </c>
    </row>
    <row r="101" spans="1:5" ht="12.75">
      <c r="A101" t="s">
        <v>59</v>
      </c>
      <c r="E101" s="39" t="s">
        <v>5</v>
      </c>
    </row>
    <row r="102" spans="1:16" ht="12.75">
      <c r="A102" t="s">
        <v>49</v>
      </c>
      <c s="34" t="s">
        <v>195</v>
      </c>
      <c s="34" t="s">
        <v>196</v>
      </c>
      <c s="35" t="s">
        <v>5</v>
      </c>
      <c s="6" t="s">
        <v>197</v>
      </c>
      <c s="36" t="s">
        <v>182</v>
      </c>
      <c s="37">
        <v>20</v>
      </c>
      <c s="36">
        <v>0</v>
      </c>
      <c s="36">
        <f>ROUND(G102*H102,6)</f>
      </c>
      <c r="L102" s="38">
        <v>0</v>
      </c>
      <c s="32">
        <f>ROUND(ROUND(L102,2)*ROUND(G102,3),2)</f>
      </c>
      <c s="36" t="s">
        <v>55</v>
      </c>
      <c>
        <f>(M102*21)/100</f>
      </c>
      <c t="s">
        <v>27</v>
      </c>
    </row>
    <row r="103" spans="1:5" ht="12.75">
      <c r="A103" s="35" t="s">
        <v>56</v>
      </c>
      <c r="E103" s="39" t="s">
        <v>197</v>
      </c>
    </row>
    <row r="104" spans="1:5" ht="12.75">
      <c r="A104" s="35" t="s">
        <v>57</v>
      </c>
      <c r="E104" s="40" t="s">
        <v>5</v>
      </c>
    </row>
    <row r="105" spans="1:5" ht="12.75">
      <c r="A105" t="s">
        <v>59</v>
      </c>
      <c r="E105" s="39" t="s">
        <v>5</v>
      </c>
    </row>
    <row r="106" spans="1:16" ht="25.5">
      <c r="A106" t="s">
        <v>49</v>
      </c>
      <c s="34" t="s">
        <v>198</v>
      </c>
      <c s="34" t="s">
        <v>199</v>
      </c>
      <c s="35" t="s">
        <v>5</v>
      </c>
      <c s="6" t="s">
        <v>200</v>
      </c>
      <c s="36" t="s">
        <v>182</v>
      </c>
      <c s="37">
        <v>18</v>
      </c>
      <c s="36">
        <v>0</v>
      </c>
      <c s="36">
        <f>ROUND(G106*H106,6)</f>
      </c>
      <c r="L106" s="38">
        <v>0</v>
      </c>
      <c s="32">
        <f>ROUND(ROUND(L106,2)*ROUND(G106,3),2)</f>
      </c>
      <c s="36" t="s">
        <v>133</v>
      </c>
      <c>
        <f>(M106*21)/100</f>
      </c>
      <c t="s">
        <v>27</v>
      </c>
    </row>
    <row r="107" spans="1:5" ht="25.5">
      <c r="A107" s="35" t="s">
        <v>56</v>
      </c>
      <c r="E107" s="39" t="s">
        <v>200</v>
      </c>
    </row>
    <row r="108" spans="1:5" ht="12.75">
      <c r="A108" s="35" t="s">
        <v>57</v>
      </c>
      <c r="E108" s="40" t="s">
        <v>5</v>
      </c>
    </row>
    <row r="109" spans="1:5" ht="12.75">
      <c r="A109" t="s">
        <v>59</v>
      </c>
      <c r="E109" s="39" t="s">
        <v>5</v>
      </c>
    </row>
    <row r="110" spans="1:16" ht="25.5">
      <c r="A110" t="s">
        <v>49</v>
      </c>
      <c s="34" t="s">
        <v>201</v>
      </c>
      <c s="34" t="s">
        <v>202</v>
      </c>
      <c s="35" t="s">
        <v>5</v>
      </c>
      <c s="6" t="s">
        <v>203</v>
      </c>
      <c s="36" t="s">
        <v>182</v>
      </c>
      <c s="37">
        <v>18</v>
      </c>
      <c s="36">
        <v>0</v>
      </c>
      <c s="36">
        <f>ROUND(G110*H110,6)</f>
      </c>
      <c r="L110" s="38">
        <v>0</v>
      </c>
      <c s="32">
        <f>ROUND(ROUND(L110,2)*ROUND(G110,3),2)</f>
      </c>
      <c s="36" t="s">
        <v>55</v>
      </c>
      <c>
        <f>(M110*21)/100</f>
      </c>
      <c t="s">
        <v>27</v>
      </c>
    </row>
    <row r="111" spans="1:5" ht="25.5">
      <c r="A111" s="35" t="s">
        <v>56</v>
      </c>
      <c r="E111" s="39" t="s">
        <v>203</v>
      </c>
    </row>
    <row r="112" spans="1:5" ht="12.75">
      <c r="A112" s="35" t="s">
        <v>57</v>
      </c>
      <c r="E112" s="40" t="s">
        <v>5</v>
      </c>
    </row>
    <row r="113" spans="1:5" ht="12.75">
      <c r="A113" t="s">
        <v>59</v>
      </c>
      <c r="E113" s="39" t="s">
        <v>5</v>
      </c>
    </row>
    <row r="114" spans="1:16" ht="25.5">
      <c r="A114" t="s">
        <v>49</v>
      </c>
      <c s="34" t="s">
        <v>204</v>
      </c>
      <c s="34" t="s">
        <v>205</v>
      </c>
      <c s="35" t="s">
        <v>5</v>
      </c>
      <c s="6" t="s">
        <v>206</v>
      </c>
      <c s="36" t="s">
        <v>132</v>
      </c>
      <c s="37">
        <v>3</v>
      </c>
      <c s="36">
        <v>0</v>
      </c>
      <c s="36">
        <f>ROUND(G114*H114,6)</f>
      </c>
      <c r="L114" s="38">
        <v>0</v>
      </c>
      <c s="32">
        <f>ROUND(ROUND(L114,2)*ROUND(G114,3),2)</f>
      </c>
      <c s="36" t="s">
        <v>133</v>
      </c>
      <c>
        <f>(M114*21)/100</f>
      </c>
      <c t="s">
        <v>27</v>
      </c>
    </row>
    <row r="115" spans="1:5" ht="25.5">
      <c r="A115" s="35" t="s">
        <v>56</v>
      </c>
      <c r="E115" s="39" t="s">
        <v>206</v>
      </c>
    </row>
    <row r="116" spans="1:5" ht="12.75">
      <c r="A116" s="35" t="s">
        <v>57</v>
      </c>
      <c r="E116" s="40" t="s">
        <v>5</v>
      </c>
    </row>
    <row r="117" spans="1:5" ht="12.75">
      <c r="A117" t="s">
        <v>59</v>
      </c>
      <c r="E117" s="39" t="s">
        <v>5</v>
      </c>
    </row>
    <row r="118" spans="1:16" ht="12.75">
      <c r="A118" t="s">
        <v>49</v>
      </c>
      <c s="34" t="s">
        <v>207</v>
      </c>
      <c s="34" t="s">
        <v>208</v>
      </c>
      <c s="35" t="s">
        <v>5</v>
      </c>
      <c s="6" t="s">
        <v>209</v>
      </c>
      <c s="36" t="s">
        <v>132</v>
      </c>
      <c s="37">
        <v>3</v>
      </c>
      <c s="36">
        <v>0</v>
      </c>
      <c s="36">
        <f>ROUND(G118*H118,6)</f>
      </c>
      <c r="L118" s="38">
        <v>0</v>
      </c>
      <c s="32">
        <f>ROUND(ROUND(L118,2)*ROUND(G118,3),2)</f>
      </c>
      <c s="36" t="s">
        <v>55</v>
      </c>
      <c>
        <f>(M118*21)/100</f>
      </c>
      <c t="s">
        <v>27</v>
      </c>
    </row>
    <row r="119" spans="1:5" ht="12.75">
      <c r="A119" s="35" t="s">
        <v>56</v>
      </c>
      <c r="E119" s="39" t="s">
        <v>209</v>
      </c>
    </row>
    <row r="120" spans="1:5" ht="12.75">
      <c r="A120" s="35" t="s">
        <v>57</v>
      </c>
      <c r="E120" s="40" t="s">
        <v>5</v>
      </c>
    </row>
    <row r="121" spans="1:5" ht="12.75">
      <c r="A121" t="s">
        <v>59</v>
      </c>
      <c r="E121" s="39" t="s">
        <v>5</v>
      </c>
    </row>
    <row r="122" spans="1:16" ht="12.75">
      <c r="A122" t="s">
        <v>49</v>
      </c>
      <c s="34" t="s">
        <v>210</v>
      </c>
      <c s="34" t="s">
        <v>211</v>
      </c>
      <c s="35" t="s">
        <v>5</v>
      </c>
      <c s="6" t="s">
        <v>212</v>
      </c>
      <c s="36" t="s">
        <v>213</v>
      </c>
      <c s="37">
        <v>0.058</v>
      </c>
      <c s="36">
        <v>0</v>
      </c>
      <c s="36">
        <f>ROUND(G122*H122,6)</f>
      </c>
      <c r="L122" s="38">
        <v>0</v>
      </c>
      <c s="32">
        <f>ROUND(ROUND(L122,2)*ROUND(G122,3),2)</f>
      </c>
      <c s="36" t="s">
        <v>133</v>
      </c>
      <c>
        <f>(M122*21)/100</f>
      </c>
      <c t="s">
        <v>27</v>
      </c>
    </row>
    <row r="123" spans="1:5" ht="12.75">
      <c r="A123" s="35" t="s">
        <v>56</v>
      </c>
      <c r="E123" s="39" t="s">
        <v>212</v>
      </c>
    </row>
    <row r="124" spans="1:5" ht="12.75">
      <c r="A124" s="35" t="s">
        <v>57</v>
      </c>
      <c r="E124" s="40" t="s">
        <v>5</v>
      </c>
    </row>
    <row r="125" spans="1:5" ht="12.75">
      <c r="A125" t="s">
        <v>59</v>
      </c>
      <c r="E125" s="39" t="s">
        <v>5</v>
      </c>
    </row>
    <row r="126" spans="1:16" ht="38.25">
      <c r="A126" t="s">
        <v>49</v>
      </c>
      <c s="34" t="s">
        <v>214</v>
      </c>
      <c s="34" t="s">
        <v>215</v>
      </c>
      <c s="35" t="s">
        <v>5</v>
      </c>
      <c s="6" t="s">
        <v>216</v>
      </c>
      <c s="36" t="s">
        <v>182</v>
      </c>
      <c s="37">
        <v>58</v>
      </c>
      <c s="36">
        <v>0</v>
      </c>
      <c s="36">
        <f>ROUND(G126*H126,6)</f>
      </c>
      <c r="L126" s="38">
        <v>0</v>
      </c>
      <c s="32">
        <f>ROUND(ROUND(L126,2)*ROUND(G126,3),2)</f>
      </c>
      <c s="36" t="s">
        <v>133</v>
      </c>
      <c>
        <f>(M126*21)/100</f>
      </c>
      <c t="s">
        <v>27</v>
      </c>
    </row>
    <row r="127" spans="1:5" ht="51">
      <c r="A127" s="35" t="s">
        <v>56</v>
      </c>
      <c r="E127" s="39" t="s">
        <v>217</v>
      </c>
    </row>
    <row r="128" spans="1:5" ht="12.75">
      <c r="A128" s="35" t="s">
        <v>57</v>
      </c>
      <c r="E128" s="40" t="s">
        <v>5</v>
      </c>
    </row>
    <row r="129" spans="1:5" ht="12.75">
      <c r="A129" t="s">
        <v>59</v>
      </c>
      <c r="E129" s="39" t="s">
        <v>5</v>
      </c>
    </row>
    <row r="130" spans="1:16" ht="25.5">
      <c r="A130" t="s">
        <v>49</v>
      </c>
      <c s="34" t="s">
        <v>218</v>
      </c>
      <c s="34" t="s">
        <v>219</v>
      </c>
      <c s="35" t="s">
        <v>5</v>
      </c>
      <c s="6" t="s">
        <v>220</v>
      </c>
      <c s="36" t="s">
        <v>182</v>
      </c>
      <c s="37">
        <v>58</v>
      </c>
      <c s="36">
        <v>0</v>
      </c>
      <c s="36">
        <f>ROUND(G130*H130,6)</f>
      </c>
      <c r="L130" s="38">
        <v>0</v>
      </c>
      <c s="32">
        <f>ROUND(ROUND(L130,2)*ROUND(G130,3),2)</f>
      </c>
      <c s="36" t="s">
        <v>133</v>
      </c>
      <c>
        <f>(M130*21)/100</f>
      </c>
      <c t="s">
        <v>27</v>
      </c>
    </row>
    <row r="131" spans="1:5" ht="25.5">
      <c r="A131" s="35" t="s">
        <v>56</v>
      </c>
      <c r="E131" s="39" t="s">
        <v>220</v>
      </c>
    </row>
    <row r="132" spans="1:5" ht="12.75">
      <c r="A132" s="35" t="s">
        <v>57</v>
      </c>
      <c r="E132" s="40" t="s">
        <v>5</v>
      </c>
    </row>
    <row r="133" spans="1:5" ht="12.75">
      <c r="A133" t="s">
        <v>59</v>
      </c>
      <c r="E133" s="39" t="s">
        <v>5</v>
      </c>
    </row>
    <row r="134" spans="1:16" ht="38.25">
      <c r="A134" t="s">
        <v>49</v>
      </c>
      <c s="34" t="s">
        <v>221</v>
      </c>
      <c s="34" t="s">
        <v>222</v>
      </c>
      <c s="35" t="s">
        <v>5</v>
      </c>
      <c s="6" t="s">
        <v>223</v>
      </c>
      <c s="36" t="s">
        <v>182</v>
      </c>
      <c s="37">
        <v>58</v>
      </c>
      <c s="36">
        <v>0</v>
      </c>
      <c s="36">
        <f>ROUND(G134*H134,6)</f>
      </c>
      <c r="L134" s="38">
        <v>0</v>
      </c>
      <c s="32">
        <f>ROUND(ROUND(L134,2)*ROUND(G134,3),2)</f>
      </c>
      <c s="36" t="s">
        <v>133</v>
      </c>
      <c>
        <f>(M134*21)/100</f>
      </c>
      <c t="s">
        <v>27</v>
      </c>
    </row>
    <row r="135" spans="1:5" ht="38.25">
      <c r="A135" s="35" t="s">
        <v>56</v>
      </c>
      <c r="E135" s="39" t="s">
        <v>224</v>
      </c>
    </row>
    <row r="136" spans="1:5" ht="12.75">
      <c r="A136" s="35" t="s">
        <v>57</v>
      </c>
      <c r="E136" s="40" t="s">
        <v>5</v>
      </c>
    </row>
    <row r="137" spans="1:5" ht="12.75">
      <c r="A137" t="s">
        <v>59</v>
      </c>
      <c r="E137" s="39" t="s">
        <v>5</v>
      </c>
    </row>
    <row r="138" spans="1:16" ht="12.75">
      <c r="A138" t="s">
        <v>49</v>
      </c>
      <c s="34" t="s">
        <v>225</v>
      </c>
      <c s="34" t="s">
        <v>226</v>
      </c>
      <c s="35" t="s">
        <v>5</v>
      </c>
      <c s="6" t="s">
        <v>227</v>
      </c>
      <c s="36" t="s">
        <v>132</v>
      </c>
      <c s="37">
        <v>58</v>
      </c>
      <c s="36">
        <v>0</v>
      </c>
      <c s="36">
        <f>ROUND(G138*H138,6)</f>
      </c>
      <c r="L138" s="38">
        <v>0</v>
      </c>
      <c s="32">
        <f>ROUND(ROUND(L138,2)*ROUND(G138,3),2)</f>
      </c>
      <c s="36" t="s">
        <v>55</v>
      </c>
      <c>
        <f>(M138*21)/100</f>
      </c>
      <c t="s">
        <v>27</v>
      </c>
    </row>
    <row r="139" spans="1:5" ht="12.75">
      <c r="A139" s="35" t="s">
        <v>56</v>
      </c>
      <c r="E139" s="39" t="s">
        <v>227</v>
      </c>
    </row>
    <row r="140" spans="1:5" ht="12.75">
      <c r="A140" s="35" t="s">
        <v>57</v>
      </c>
      <c r="E140" s="40" t="s">
        <v>5</v>
      </c>
    </row>
    <row r="141" spans="1:5" ht="12.75">
      <c r="A141" t="s">
        <v>59</v>
      </c>
      <c r="E141" s="39" t="s">
        <v>5</v>
      </c>
    </row>
    <row r="142" spans="1:16" ht="12.75">
      <c r="A142" t="s">
        <v>49</v>
      </c>
      <c s="34" t="s">
        <v>228</v>
      </c>
      <c s="34" t="s">
        <v>229</v>
      </c>
      <c s="35" t="s">
        <v>5</v>
      </c>
      <c s="6" t="s">
        <v>230</v>
      </c>
      <c s="36" t="s">
        <v>132</v>
      </c>
      <c s="37">
        <v>2</v>
      </c>
      <c s="36">
        <v>0</v>
      </c>
      <c s="36">
        <f>ROUND(G142*H142,6)</f>
      </c>
      <c r="L142" s="38">
        <v>0</v>
      </c>
      <c s="32">
        <f>ROUND(ROUND(L142,2)*ROUND(G142,3),2)</f>
      </c>
      <c s="36" t="s">
        <v>55</v>
      </c>
      <c>
        <f>(M142*21)/100</f>
      </c>
      <c t="s">
        <v>27</v>
      </c>
    </row>
    <row r="143" spans="1:5" ht="12.75">
      <c r="A143" s="35" t="s">
        <v>56</v>
      </c>
      <c r="E143" s="39" t="s">
        <v>230</v>
      </c>
    </row>
    <row r="144" spans="1:5" ht="12.75">
      <c r="A144" s="35" t="s">
        <v>57</v>
      </c>
      <c r="E144" s="40" t="s">
        <v>5</v>
      </c>
    </row>
    <row r="145" spans="1:5" ht="12.75">
      <c r="A145" t="s">
        <v>59</v>
      </c>
      <c r="E145" s="39" t="s">
        <v>5</v>
      </c>
    </row>
    <row r="146" spans="1:16" ht="12.75">
      <c r="A146" t="s">
        <v>49</v>
      </c>
      <c s="34" t="s">
        <v>231</v>
      </c>
      <c s="34" t="s">
        <v>232</v>
      </c>
      <c s="35" t="s">
        <v>5</v>
      </c>
      <c s="6" t="s">
        <v>233</v>
      </c>
      <c s="36" t="s">
        <v>132</v>
      </c>
      <c s="37">
        <v>2</v>
      </c>
      <c s="36">
        <v>0</v>
      </c>
      <c s="36">
        <f>ROUND(G146*H146,6)</f>
      </c>
      <c r="L146" s="38">
        <v>0</v>
      </c>
      <c s="32">
        <f>ROUND(ROUND(L146,2)*ROUND(G146,3),2)</f>
      </c>
      <c s="36" t="s">
        <v>55</v>
      </c>
      <c>
        <f>(M146*21)/100</f>
      </c>
      <c t="s">
        <v>27</v>
      </c>
    </row>
    <row r="147" spans="1:5" ht="12.75">
      <c r="A147" s="35" t="s">
        <v>56</v>
      </c>
      <c r="E147" s="39" t="s">
        <v>233</v>
      </c>
    </row>
    <row r="148" spans="1:5" ht="12.75">
      <c r="A148" s="35" t="s">
        <v>57</v>
      </c>
      <c r="E148" s="40" t="s">
        <v>5</v>
      </c>
    </row>
    <row r="149" spans="1:5" ht="12.75">
      <c r="A149" t="s">
        <v>59</v>
      </c>
      <c r="E149" s="39" t="s">
        <v>5</v>
      </c>
    </row>
    <row r="150" spans="1:16" ht="12.75">
      <c r="A150" t="s">
        <v>49</v>
      </c>
      <c s="34" t="s">
        <v>234</v>
      </c>
      <c s="34" t="s">
        <v>235</v>
      </c>
      <c s="35" t="s">
        <v>5</v>
      </c>
      <c s="6" t="s">
        <v>236</v>
      </c>
      <c s="36" t="s">
        <v>132</v>
      </c>
      <c s="37">
        <v>9</v>
      </c>
      <c s="36">
        <v>0</v>
      </c>
      <c s="36">
        <f>ROUND(G150*H150,6)</f>
      </c>
      <c r="L150" s="38">
        <v>0</v>
      </c>
      <c s="32">
        <f>ROUND(ROUND(L150,2)*ROUND(G150,3),2)</f>
      </c>
      <c s="36" t="s">
        <v>133</v>
      </c>
      <c>
        <f>(M150*21)/100</f>
      </c>
      <c t="s">
        <v>27</v>
      </c>
    </row>
    <row r="151" spans="1:5" ht="12.75">
      <c r="A151" s="35" t="s">
        <v>56</v>
      </c>
      <c r="E151" s="39" t="s">
        <v>236</v>
      </c>
    </row>
    <row r="152" spans="1:5" ht="12.75">
      <c r="A152" s="35" t="s">
        <v>57</v>
      </c>
      <c r="E152" s="40" t="s">
        <v>5</v>
      </c>
    </row>
    <row r="153" spans="1:5" ht="12.75">
      <c r="A153" t="s">
        <v>59</v>
      </c>
      <c r="E153" s="39" t="s">
        <v>5</v>
      </c>
    </row>
    <row r="154" spans="1:16" ht="12.75">
      <c r="A154" t="s">
        <v>49</v>
      </c>
      <c s="34" t="s">
        <v>237</v>
      </c>
      <c s="34" t="s">
        <v>238</v>
      </c>
      <c s="35" t="s">
        <v>5</v>
      </c>
      <c s="6" t="s">
        <v>239</v>
      </c>
      <c s="36" t="s">
        <v>132</v>
      </c>
      <c s="37">
        <v>1</v>
      </c>
      <c s="36">
        <v>0</v>
      </c>
      <c s="36">
        <f>ROUND(G154*H154,6)</f>
      </c>
      <c r="L154" s="38">
        <v>0</v>
      </c>
      <c s="32">
        <f>ROUND(ROUND(L154,2)*ROUND(G154,3),2)</f>
      </c>
      <c s="36" t="s">
        <v>133</v>
      </c>
      <c>
        <f>(M154*21)/100</f>
      </c>
      <c t="s">
        <v>27</v>
      </c>
    </row>
    <row r="155" spans="1:5" ht="12.75">
      <c r="A155" s="35" t="s">
        <v>56</v>
      </c>
      <c r="E155" s="39" t="s">
        <v>239</v>
      </c>
    </row>
    <row r="156" spans="1:5" ht="12.75">
      <c r="A156" s="35" t="s">
        <v>57</v>
      </c>
      <c r="E156" s="40" t="s">
        <v>5</v>
      </c>
    </row>
    <row r="157" spans="1:5" ht="12.75">
      <c r="A157" t="s">
        <v>59</v>
      </c>
      <c r="E157" s="39" t="s">
        <v>5</v>
      </c>
    </row>
    <row r="158" spans="1:16" ht="12.75">
      <c r="A158" t="s">
        <v>49</v>
      </c>
      <c s="34" t="s">
        <v>240</v>
      </c>
      <c s="34" t="s">
        <v>241</v>
      </c>
      <c s="35" t="s">
        <v>5</v>
      </c>
      <c s="6" t="s">
        <v>242</v>
      </c>
      <c s="36" t="s">
        <v>132</v>
      </c>
      <c s="37">
        <v>9</v>
      </c>
      <c s="36">
        <v>0</v>
      </c>
      <c s="36">
        <f>ROUND(G158*H158,6)</f>
      </c>
      <c r="L158" s="38">
        <v>0</v>
      </c>
      <c s="32">
        <f>ROUND(ROUND(L158,2)*ROUND(G158,3),2)</f>
      </c>
      <c s="36" t="s">
        <v>133</v>
      </c>
      <c>
        <f>(M158*21)/100</f>
      </c>
      <c t="s">
        <v>27</v>
      </c>
    </row>
    <row r="159" spans="1:5" ht="12.75">
      <c r="A159" s="35" t="s">
        <v>56</v>
      </c>
      <c r="E159" s="39" t="s">
        <v>242</v>
      </c>
    </row>
    <row r="160" spans="1:5" ht="12.75">
      <c r="A160" s="35" t="s">
        <v>57</v>
      </c>
      <c r="E160" s="40" t="s">
        <v>5</v>
      </c>
    </row>
    <row r="161" spans="1:5" ht="12.75">
      <c r="A161" t="s">
        <v>59</v>
      </c>
      <c r="E161" s="39" t="s">
        <v>5</v>
      </c>
    </row>
    <row r="162" spans="1:16" ht="12.75">
      <c r="A162" t="s">
        <v>49</v>
      </c>
      <c s="34" t="s">
        <v>243</v>
      </c>
      <c s="34" t="s">
        <v>244</v>
      </c>
      <c s="35" t="s">
        <v>5</v>
      </c>
      <c s="6" t="s">
        <v>245</v>
      </c>
      <c s="36" t="s">
        <v>132</v>
      </c>
      <c s="37">
        <v>2</v>
      </c>
      <c s="36">
        <v>0</v>
      </c>
      <c s="36">
        <f>ROUND(G162*H162,6)</f>
      </c>
      <c r="L162" s="38">
        <v>0</v>
      </c>
      <c s="32">
        <f>ROUND(ROUND(L162,2)*ROUND(G162,3),2)</f>
      </c>
      <c s="36" t="s">
        <v>133</v>
      </c>
      <c>
        <f>(M162*21)/100</f>
      </c>
      <c t="s">
        <v>27</v>
      </c>
    </row>
    <row r="163" spans="1:5" ht="12.75">
      <c r="A163" s="35" t="s">
        <v>56</v>
      </c>
      <c r="E163" s="39" t="s">
        <v>245</v>
      </c>
    </row>
    <row r="164" spans="1:5" ht="12.75">
      <c r="A164" s="35" t="s">
        <v>57</v>
      </c>
      <c r="E164" s="40" t="s">
        <v>5</v>
      </c>
    </row>
    <row r="165" spans="1:5" ht="12.75">
      <c r="A165" t="s">
        <v>59</v>
      </c>
      <c r="E165" s="39" t="s">
        <v>5</v>
      </c>
    </row>
    <row r="166" spans="1:16" ht="12.75">
      <c r="A166" t="s">
        <v>49</v>
      </c>
      <c s="34" t="s">
        <v>246</v>
      </c>
      <c s="34" t="s">
        <v>247</v>
      </c>
      <c s="35" t="s">
        <v>5</v>
      </c>
      <c s="6" t="s">
        <v>248</v>
      </c>
      <c s="36" t="s">
        <v>132</v>
      </c>
      <c s="37">
        <v>2</v>
      </c>
      <c s="36">
        <v>0</v>
      </c>
      <c s="36">
        <f>ROUND(G166*H166,6)</f>
      </c>
      <c r="L166" s="38">
        <v>0</v>
      </c>
      <c s="32">
        <f>ROUND(ROUND(L166,2)*ROUND(G166,3),2)</f>
      </c>
      <c s="36" t="s">
        <v>55</v>
      </c>
      <c>
        <f>(M166*21)/100</f>
      </c>
      <c t="s">
        <v>27</v>
      </c>
    </row>
    <row r="167" spans="1:5" ht="12.75">
      <c r="A167" s="35" t="s">
        <v>56</v>
      </c>
      <c r="E167" s="39" t="s">
        <v>248</v>
      </c>
    </row>
    <row r="168" spans="1:5" ht="12.75">
      <c r="A168" s="35" t="s">
        <v>57</v>
      </c>
      <c r="E168" s="40" t="s">
        <v>5</v>
      </c>
    </row>
    <row r="169" spans="1:5" ht="12.75">
      <c r="A169" t="s">
        <v>59</v>
      </c>
      <c r="E169" s="39" t="s">
        <v>5</v>
      </c>
    </row>
    <row r="170" spans="1:16" ht="38.25">
      <c r="A170" t="s">
        <v>49</v>
      </c>
      <c s="34" t="s">
        <v>249</v>
      </c>
      <c s="34" t="s">
        <v>250</v>
      </c>
      <c s="35" t="s">
        <v>5</v>
      </c>
      <c s="6" t="s">
        <v>251</v>
      </c>
      <c s="36" t="s">
        <v>132</v>
      </c>
      <c s="37">
        <v>1</v>
      </c>
      <c s="36">
        <v>0</v>
      </c>
      <c s="36">
        <f>ROUND(G170*H170,6)</f>
      </c>
      <c r="L170" s="38">
        <v>0</v>
      </c>
      <c s="32">
        <f>ROUND(ROUND(L170,2)*ROUND(G170,3),2)</f>
      </c>
      <c s="36" t="s">
        <v>55</v>
      </c>
      <c>
        <f>(M170*21)/100</f>
      </c>
      <c t="s">
        <v>27</v>
      </c>
    </row>
    <row r="171" spans="1:5" ht="51">
      <c r="A171" s="35" t="s">
        <v>56</v>
      </c>
      <c r="E171" s="39" t="s">
        <v>252</v>
      </c>
    </row>
    <row r="172" spans="1:5" ht="12.75">
      <c r="A172" s="35" t="s">
        <v>57</v>
      </c>
      <c r="E172" s="40" t="s">
        <v>5</v>
      </c>
    </row>
    <row r="173" spans="1:5" ht="12.75">
      <c r="A173" t="s">
        <v>59</v>
      </c>
      <c r="E173" s="39" t="s">
        <v>5</v>
      </c>
    </row>
    <row r="174" spans="1:16" ht="25.5">
      <c r="A174" t="s">
        <v>49</v>
      </c>
      <c s="34" t="s">
        <v>253</v>
      </c>
      <c s="34" t="s">
        <v>254</v>
      </c>
      <c s="35" t="s">
        <v>5</v>
      </c>
      <c s="6" t="s">
        <v>255</v>
      </c>
      <c s="36" t="s">
        <v>132</v>
      </c>
      <c s="37">
        <v>1</v>
      </c>
      <c s="36">
        <v>0</v>
      </c>
      <c s="36">
        <f>ROUND(G174*H174,6)</f>
      </c>
      <c r="L174" s="38">
        <v>0</v>
      </c>
      <c s="32">
        <f>ROUND(ROUND(L174,2)*ROUND(G174,3),2)</f>
      </c>
      <c s="36" t="s">
        <v>55</v>
      </c>
      <c>
        <f>(M174*21)/100</f>
      </c>
      <c t="s">
        <v>27</v>
      </c>
    </row>
    <row r="175" spans="1:5" ht="38.25">
      <c r="A175" s="35" t="s">
        <v>56</v>
      </c>
      <c r="E175" s="39" t="s">
        <v>256</v>
      </c>
    </row>
    <row r="176" spans="1:5" ht="12.75">
      <c r="A176" s="35" t="s">
        <v>57</v>
      </c>
      <c r="E176" s="40" t="s">
        <v>5</v>
      </c>
    </row>
    <row r="177" spans="1:5" ht="12.75">
      <c r="A177" t="s">
        <v>59</v>
      </c>
      <c r="E177" s="39" t="s">
        <v>5</v>
      </c>
    </row>
    <row r="178" spans="1:16" ht="12.75">
      <c r="A178" t="s">
        <v>49</v>
      </c>
      <c s="34" t="s">
        <v>257</v>
      </c>
      <c s="34" t="s">
        <v>258</v>
      </c>
      <c s="35" t="s">
        <v>5</v>
      </c>
      <c s="6" t="s">
        <v>259</v>
      </c>
      <c s="36" t="s">
        <v>132</v>
      </c>
      <c s="37">
        <v>3.275</v>
      </c>
      <c s="36">
        <v>0</v>
      </c>
      <c s="36">
        <f>ROUND(G178*H178,6)</f>
      </c>
      <c r="L178" s="38">
        <v>0</v>
      </c>
      <c s="32">
        <f>ROUND(ROUND(L178,2)*ROUND(G178,3),2)</f>
      </c>
      <c s="36" t="s">
        <v>55</v>
      </c>
      <c>
        <f>(M178*21)/100</f>
      </c>
      <c t="s">
        <v>27</v>
      </c>
    </row>
    <row r="179" spans="1:5" ht="12.75">
      <c r="A179" s="35" t="s">
        <v>56</v>
      </c>
      <c r="E179" s="39" t="s">
        <v>259</v>
      </c>
    </row>
    <row r="180" spans="1:5" ht="12.75">
      <c r="A180" s="35" t="s">
        <v>57</v>
      </c>
      <c r="E180" s="40" t="s">
        <v>5</v>
      </c>
    </row>
    <row r="181" spans="1:5" ht="12.75">
      <c r="A181" t="s">
        <v>59</v>
      </c>
      <c r="E181" s="39" t="s">
        <v>5</v>
      </c>
    </row>
    <row r="182" spans="1:13" ht="12.75">
      <c r="A182" t="s">
        <v>46</v>
      </c>
      <c r="C182" s="31" t="s">
        <v>260</v>
      </c>
      <c r="E182" s="33" t="s">
        <v>261</v>
      </c>
      <c r="J182" s="32">
        <f>0</f>
      </c>
      <c s="32">
        <f>0</f>
      </c>
      <c s="32">
        <f>0+L183+L187+L191+L195+L199+L203+L207+L211+L215+L219+L223+L227+L231+L235+L239+L243+L247+L251+L255+L259+L263+L267+L271+L275+L279+L283+L287+L291+L295+L299+L303+L307+L311+L315+L319+L323+L327</f>
      </c>
      <c s="32">
        <f>0+M183+M187+M191+M195+M199+M203+M207+M211+M215+M219+M223+M227+M231+M235+M239+M243+M247+M251+M255+M259+M263+M267+M271+M275+M279+M283+M287+M291+M295+M299+M303+M307+M311+M315+M319+M323+M327</f>
      </c>
    </row>
    <row r="183" spans="1:16" ht="25.5">
      <c r="A183" t="s">
        <v>49</v>
      </c>
      <c s="34" t="s">
        <v>262</v>
      </c>
      <c s="34" t="s">
        <v>130</v>
      </c>
      <c s="35" t="s">
        <v>5</v>
      </c>
      <c s="6" t="s">
        <v>263</v>
      </c>
      <c s="36" t="s">
        <v>132</v>
      </c>
      <c s="37">
        <v>1</v>
      </c>
      <c s="36">
        <v>0</v>
      </c>
      <c s="36">
        <f>ROUND(G183*H183,6)</f>
      </c>
      <c r="L183" s="38">
        <v>0</v>
      </c>
      <c s="32">
        <f>ROUND(ROUND(L183,2)*ROUND(G183,3),2)</f>
      </c>
      <c s="36" t="s">
        <v>133</v>
      </c>
      <c>
        <f>(M183*21)/100</f>
      </c>
      <c t="s">
        <v>27</v>
      </c>
    </row>
    <row r="184" spans="1:5" ht="25.5">
      <c r="A184" s="35" t="s">
        <v>56</v>
      </c>
      <c r="E184" s="39" t="s">
        <v>263</v>
      </c>
    </row>
    <row r="185" spans="1:5" ht="12.75">
      <c r="A185" s="35" t="s">
        <v>57</v>
      </c>
      <c r="E185" s="40" t="s">
        <v>5</v>
      </c>
    </row>
    <row r="186" spans="1:5" ht="12.75">
      <c r="A186" t="s">
        <v>59</v>
      </c>
      <c r="E186" s="39" t="s">
        <v>5</v>
      </c>
    </row>
    <row r="187" spans="1:16" ht="12.75">
      <c r="A187" t="s">
        <v>49</v>
      </c>
      <c s="34" t="s">
        <v>264</v>
      </c>
      <c s="34" t="s">
        <v>265</v>
      </c>
      <c s="35" t="s">
        <v>5</v>
      </c>
      <c s="6" t="s">
        <v>135</v>
      </c>
      <c s="36" t="s">
        <v>132</v>
      </c>
      <c s="37">
        <v>1</v>
      </c>
      <c s="36">
        <v>0</v>
      </c>
      <c s="36">
        <f>ROUND(G187*H187,6)</f>
      </c>
      <c r="L187" s="38">
        <v>0</v>
      </c>
      <c s="32">
        <f>ROUND(ROUND(L187,2)*ROUND(G187,3),2)</f>
      </c>
      <c s="36" t="s">
        <v>55</v>
      </c>
      <c>
        <f>(M187*21)/100</f>
      </c>
      <c t="s">
        <v>27</v>
      </c>
    </row>
    <row r="188" spans="1:5" ht="12.75">
      <c r="A188" s="35" t="s">
        <v>56</v>
      </c>
      <c r="E188" s="39" t="s">
        <v>135</v>
      </c>
    </row>
    <row r="189" spans="1:5" ht="12.75">
      <c r="A189" s="35" t="s">
        <v>57</v>
      </c>
      <c r="E189" s="40" t="s">
        <v>5</v>
      </c>
    </row>
    <row r="190" spans="1:5" ht="12.75">
      <c r="A190" t="s">
        <v>59</v>
      </c>
      <c r="E190" s="39" t="s">
        <v>5</v>
      </c>
    </row>
    <row r="191" spans="1:16" ht="25.5">
      <c r="A191" t="s">
        <v>49</v>
      </c>
      <c s="34" t="s">
        <v>266</v>
      </c>
      <c s="34" t="s">
        <v>136</v>
      </c>
      <c s="35" t="s">
        <v>5</v>
      </c>
      <c s="6" t="s">
        <v>267</v>
      </c>
      <c s="36" t="s">
        <v>132</v>
      </c>
      <c s="37">
        <v>1</v>
      </c>
      <c s="36">
        <v>0</v>
      </c>
      <c s="36">
        <f>ROUND(G191*H191,6)</f>
      </c>
      <c r="L191" s="38">
        <v>0</v>
      </c>
      <c s="32">
        <f>ROUND(ROUND(L191,2)*ROUND(G191,3),2)</f>
      </c>
      <c s="36" t="s">
        <v>133</v>
      </c>
      <c>
        <f>(M191*21)/100</f>
      </c>
      <c t="s">
        <v>27</v>
      </c>
    </row>
    <row r="192" spans="1:5" ht="25.5">
      <c r="A192" s="35" t="s">
        <v>56</v>
      </c>
      <c r="E192" s="39" t="s">
        <v>267</v>
      </c>
    </row>
    <row r="193" spans="1:5" ht="12.75">
      <c r="A193" s="35" t="s">
        <v>57</v>
      </c>
      <c r="E193" s="40" t="s">
        <v>5</v>
      </c>
    </row>
    <row r="194" spans="1:5" ht="12.75">
      <c r="A194" t="s">
        <v>59</v>
      </c>
      <c r="E194" s="39" t="s">
        <v>5</v>
      </c>
    </row>
    <row r="195" spans="1:16" ht="12.75">
      <c r="A195" t="s">
        <v>49</v>
      </c>
      <c s="34" t="s">
        <v>268</v>
      </c>
      <c s="34" t="s">
        <v>269</v>
      </c>
      <c s="35" t="s">
        <v>5</v>
      </c>
      <c s="6" t="s">
        <v>139</v>
      </c>
      <c s="36" t="s">
        <v>132</v>
      </c>
      <c s="37">
        <v>1</v>
      </c>
      <c s="36">
        <v>0</v>
      </c>
      <c s="36">
        <f>ROUND(G195*H195,6)</f>
      </c>
      <c r="L195" s="38">
        <v>0</v>
      </c>
      <c s="32">
        <f>ROUND(ROUND(L195,2)*ROUND(G195,3),2)</f>
      </c>
      <c s="36" t="s">
        <v>55</v>
      </c>
      <c>
        <f>(M195*21)/100</f>
      </c>
      <c t="s">
        <v>27</v>
      </c>
    </row>
    <row r="196" spans="1:5" ht="12.75">
      <c r="A196" s="35" t="s">
        <v>56</v>
      </c>
      <c r="E196" s="39" t="s">
        <v>139</v>
      </c>
    </row>
    <row r="197" spans="1:5" ht="12.75">
      <c r="A197" s="35" t="s">
        <v>57</v>
      </c>
      <c r="E197" s="40" t="s">
        <v>5</v>
      </c>
    </row>
    <row r="198" spans="1:5" ht="12.75">
      <c r="A198" t="s">
        <v>59</v>
      </c>
      <c r="E198" s="39" t="s">
        <v>5</v>
      </c>
    </row>
    <row r="199" spans="1:16" ht="12.75">
      <c r="A199" t="s">
        <v>49</v>
      </c>
      <c s="34" t="s">
        <v>270</v>
      </c>
      <c s="34" t="s">
        <v>271</v>
      </c>
      <c s="35" t="s">
        <v>5</v>
      </c>
      <c s="6" t="s">
        <v>141</v>
      </c>
      <c s="36" t="s">
        <v>132</v>
      </c>
      <c s="37">
        <v>3</v>
      </c>
      <c s="36">
        <v>0</v>
      </c>
      <c s="36">
        <f>ROUND(G199*H199,6)</f>
      </c>
      <c r="L199" s="38">
        <v>0</v>
      </c>
      <c s="32">
        <f>ROUND(ROUND(L199,2)*ROUND(G199,3),2)</f>
      </c>
      <c s="36" t="s">
        <v>55</v>
      </c>
      <c>
        <f>(M199*21)/100</f>
      </c>
      <c t="s">
        <v>27</v>
      </c>
    </row>
    <row r="200" spans="1:5" ht="12.75">
      <c r="A200" s="35" t="s">
        <v>56</v>
      </c>
      <c r="E200" s="39" t="s">
        <v>141</v>
      </c>
    </row>
    <row r="201" spans="1:5" ht="12.75">
      <c r="A201" s="35" t="s">
        <v>57</v>
      </c>
      <c r="E201" s="40" t="s">
        <v>5</v>
      </c>
    </row>
    <row r="202" spans="1:5" ht="12.75">
      <c r="A202" t="s">
        <v>59</v>
      </c>
      <c r="E202" s="39" t="s">
        <v>5</v>
      </c>
    </row>
    <row r="203" spans="1:16" ht="12.75">
      <c r="A203" t="s">
        <v>49</v>
      </c>
      <c s="34" t="s">
        <v>272</v>
      </c>
      <c s="34" t="s">
        <v>273</v>
      </c>
      <c s="35" t="s">
        <v>5</v>
      </c>
      <c s="6" t="s">
        <v>143</v>
      </c>
      <c s="36" t="s">
        <v>132</v>
      </c>
      <c s="37">
        <v>3</v>
      </c>
      <c s="36">
        <v>0</v>
      </c>
      <c s="36">
        <f>ROUND(G203*H203,6)</f>
      </c>
      <c r="L203" s="38">
        <v>0</v>
      </c>
      <c s="32">
        <f>ROUND(ROUND(L203,2)*ROUND(G203,3),2)</f>
      </c>
      <c s="36" t="s">
        <v>55</v>
      </c>
      <c>
        <f>(M203*21)/100</f>
      </c>
      <c t="s">
        <v>27</v>
      </c>
    </row>
    <row r="204" spans="1:5" ht="12.75">
      <c r="A204" s="35" t="s">
        <v>56</v>
      </c>
      <c r="E204" s="39" t="s">
        <v>143</v>
      </c>
    </row>
    <row r="205" spans="1:5" ht="12.75">
      <c r="A205" s="35" t="s">
        <v>57</v>
      </c>
      <c r="E205" s="40" t="s">
        <v>5</v>
      </c>
    </row>
    <row r="206" spans="1:5" ht="12.75">
      <c r="A206" t="s">
        <v>59</v>
      </c>
      <c r="E206" s="39" t="s">
        <v>5</v>
      </c>
    </row>
    <row r="207" spans="1:16" ht="12.75">
      <c r="A207" t="s">
        <v>49</v>
      </c>
      <c s="34" t="s">
        <v>274</v>
      </c>
      <c s="34" t="s">
        <v>275</v>
      </c>
      <c s="35" t="s">
        <v>5</v>
      </c>
      <c s="6" t="s">
        <v>276</v>
      </c>
      <c s="36" t="s">
        <v>132</v>
      </c>
      <c s="37">
        <v>3</v>
      </c>
      <c s="36">
        <v>0</v>
      </c>
      <c s="36">
        <f>ROUND(G207*H207,6)</f>
      </c>
      <c r="L207" s="38">
        <v>0</v>
      </c>
      <c s="32">
        <f>ROUND(ROUND(L207,2)*ROUND(G207,3),2)</f>
      </c>
      <c s="36" t="s">
        <v>55</v>
      </c>
      <c>
        <f>(M207*21)/100</f>
      </c>
      <c t="s">
        <v>27</v>
      </c>
    </row>
    <row r="208" spans="1:5" ht="12.75">
      <c r="A208" s="35" t="s">
        <v>56</v>
      </c>
      <c r="E208" s="39" t="s">
        <v>276</v>
      </c>
    </row>
    <row r="209" spans="1:5" ht="12.75">
      <c r="A209" s="35" t="s">
        <v>57</v>
      </c>
      <c r="E209" s="40" t="s">
        <v>5</v>
      </c>
    </row>
    <row r="210" spans="1:5" ht="12.75">
      <c r="A210" t="s">
        <v>59</v>
      </c>
      <c r="E210" s="39" t="s">
        <v>5</v>
      </c>
    </row>
    <row r="211" spans="1:16" ht="12.75">
      <c r="A211" t="s">
        <v>49</v>
      </c>
      <c s="34" t="s">
        <v>277</v>
      </c>
      <c s="34" t="s">
        <v>278</v>
      </c>
      <c s="35" t="s">
        <v>5</v>
      </c>
      <c s="6" t="s">
        <v>279</v>
      </c>
      <c s="36" t="s">
        <v>132</v>
      </c>
      <c s="37">
        <v>3</v>
      </c>
      <c s="36">
        <v>0</v>
      </c>
      <c s="36">
        <f>ROUND(G211*H211,6)</f>
      </c>
      <c r="L211" s="38">
        <v>0</v>
      </c>
      <c s="32">
        <f>ROUND(ROUND(L211,2)*ROUND(G211,3),2)</f>
      </c>
      <c s="36" t="s">
        <v>55</v>
      </c>
      <c>
        <f>(M211*21)/100</f>
      </c>
      <c t="s">
        <v>27</v>
      </c>
    </row>
    <row r="212" spans="1:5" ht="12.75">
      <c r="A212" s="35" t="s">
        <v>56</v>
      </c>
      <c r="E212" s="39" t="s">
        <v>279</v>
      </c>
    </row>
    <row r="213" spans="1:5" ht="12.75">
      <c r="A213" s="35" t="s">
        <v>57</v>
      </c>
      <c r="E213" s="40" t="s">
        <v>5</v>
      </c>
    </row>
    <row r="214" spans="1:5" ht="12.75">
      <c r="A214" t="s">
        <v>59</v>
      </c>
      <c r="E214" s="39" t="s">
        <v>5</v>
      </c>
    </row>
    <row r="215" spans="1:16" ht="12.75">
      <c r="A215" t="s">
        <v>49</v>
      </c>
      <c s="34" t="s">
        <v>280</v>
      </c>
      <c s="34" t="s">
        <v>281</v>
      </c>
      <c s="35" t="s">
        <v>5</v>
      </c>
      <c s="6" t="s">
        <v>282</v>
      </c>
      <c s="36" t="s">
        <v>132</v>
      </c>
      <c s="37">
        <v>3</v>
      </c>
      <c s="36">
        <v>0</v>
      </c>
      <c s="36">
        <f>ROUND(G215*H215,6)</f>
      </c>
      <c r="L215" s="38">
        <v>0</v>
      </c>
      <c s="32">
        <f>ROUND(ROUND(L215,2)*ROUND(G215,3),2)</f>
      </c>
      <c s="36" t="s">
        <v>133</v>
      </c>
      <c>
        <f>(M215*21)/100</f>
      </c>
      <c t="s">
        <v>27</v>
      </c>
    </row>
    <row r="216" spans="1:5" ht="12.75">
      <c r="A216" s="35" t="s">
        <v>56</v>
      </c>
      <c r="E216" s="39" t="s">
        <v>282</v>
      </c>
    </row>
    <row r="217" spans="1:5" ht="12.75">
      <c r="A217" s="35" t="s">
        <v>57</v>
      </c>
      <c r="E217" s="40" t="s">
        <v>5</v>
      </c>
    </row>
    <row r="218" spans="1:5" ht="12.75">
      <c r="A218" t="s">
        <v>59</v>
      </c>
      <c r="E218" s="39" t="s">
        <v>5</v>
      </c>
    </row>
    <row r="219" spans="1:16" ht="25.5">
      <c r="A219" t="s">
        <v>49</v>
      </c>
      <c s="34" t="s">
        <v>283</v>
      </c>
      <c s="34" t="s">
        <v>284</v>
      </c>
      <c s="35" t="s">
        <v>5</v>
      </c>
      <c s="6" t="s">
        <v>285</v>
      </c>
      <c s="36" t="s">
        <v>132</v>
      </c>
      <c s="37">
        <v>3</v>
      </c>
      <c s="36">
        <v>0</v>
      </c>
      <c s="36">
        <f>ROUND(G219*H219,6)</f>
      </c>
      <c r="L219" s="38">
        <v>0</v>
      </c>
      <c s="32">
        <f>ROUND(ROUND(L219,2)*ROUND(G219,3),2)</f>
      </c>
      <c s="36" t="s">
        <v>55</v>
      </c>
      <c>
        <f>(M219*21)/100</f>
      </c>
      <c t="s">
        <v>27</v>
      </c>
    </row>
    <row r="220" spans="1:5" ht="38.25">
      <c r="A220" s="35" t="s">
        <v>56</v>
      </c>
      <c r="E220" s="39" t="s">
        <v>286</v>
      </c>
    </row>
    <row r="221" spans="1:5" ht="12.75">
      <c r="A221" s="35" t="s">
        <v>57</v>
      </c>
      <c r="E221" s="40" t="s">
        <v>5</v>
      </c>
    </row>
    <row r="222" spans="1:5" ht="12.75">
      <c r="A222" t="s">
        <v>59</v>
      </c>
      <c r="E222" s="39" t="s">
        <v>5</v>
      </c>
    </row>
    <row r="223" spans="1:16" ht="25.5">
      <c r="A223" t="s">
        <v>49</v>
      </c>
      <c s="34" t="s">
        <v>287</v>
      </c>
      <c s="34" t="s">
        <v>288</v>
      </c>
      <c s="35" t="s">
        <v>5</v>
      </c>
      <c s="6" t="s">
        <v>289</v>
      </c>
      <c s="36" t="s">
        <v>132</v>
      </c>
      <c s="37">
        <v>3</v>
      </c>
      <c s="36">
        <v>0</v>
      </c>
      <c s="36">
        <f>ROUND(G223*H223,6)</f>
      </c>
      <c r="L223" s="38">
        <v>0</v>
      </c>
      <c s="32">
        <f>ROUND(ROUND(L223,2)*ROUND(G223,3),2)</f>
      </c>
      <c s="36" t="s">
        <v>133</v>
      </c>
      <c>
        <f>(M223*21)/100</f>
      </c>
      <c t="s">
        <v>27</v>
      </c>
    </row>
    <row r="224" spans="1:5" ht="25.5">
      <c r="A224" s="35" t="s">
        <v>56</v>
      </c>
      <c r="E224" s="39" t="s">
        <v>289</v>
      </c>
    </row>
    <row r="225" spans="1:5" ht="12.75">
      <c r="A225" s="35" t="s">
        <v>57</v>
      </c>
      <c r="E225" s="40" t="s">
        <v>5</v>
      </c>
    </row>
    <row r="226" spans="1:5" ht="12.75">
      <c r="A226" t="s">
        <v>59</v>
      </c>
      <c r="E226" s="39" t="s">
        <v>5</v>
      </c>
    </row>
    <row r="227" spans="1:16" ht="12.75">
      <c r="A227" t="s">
        <v>49</v>
      </c>
      <c s="34" t="s">
        <v>290</v>
      </c>
      <c s="34" t="s">
        <v>291</v>
      </c>
      <c s="35" t="s">
        <v>5</v>
      </c>
      <c s="6" t="s">
        <v>292</v>
      </c>
      <c s="36" t="s">
        <v>132</v>
      </c>
      <c s="37">
        <v>1</v>
      </c>
      <c s="36">
        <v>0</v>
      </c>
      <c s="36">
        <f>ROUND(G227*H227,6)</f>
      </c>
      <c r="L227" s="38">
        <v>0</v>
      </c>
      <c s="32">
        <f>ROUND(ROUND(L227,2)*ROUND(G227,3),2)</f>
      </c>
      <c s="36" t="s">
        <v>55</v>
      </c>
      <c>
        <f>(M227*21)/100</f>
      </c>
      <c t="s">
        <v>27</v>
      </c>
    </row>
    <row r="228" spans="1:5" ht="12.75">
      <c r="A228" s="35" t="s">
        <v>56</v>
      </c>
      <c r="E228" s="39" t="s">
        <v>292</v>
      </c>
    </row>
    <row r="229" spans="1:5" ht="12.75">
      <c r="A229" s="35" t="s">
        <v>57</v>
      </c>
      <c r="E229" s="40" t="s">
        <v>5</v>
      </c>
    </row>
    <row r="230" spans="1:5" ht="12.75">
      <c r="A230" t="s">
        <v>59</v>
      </c>
      <c r="E230" s="39" t="s">
        <v>5</v>
      </c>
    </row>
    <row r="231" spans="1:16" ht="12.75">
      <c r="A231" t="s">
        <v>49</v>
      </c>
      <c s="34" t="s">
        <v>293</v>
      </c>
      <c s="34" t="s">
        <v>294</v>
      </c>
      <c s="35" t="s">
        <v>5</v>
      </c>
      <c s="6" t="s">
        <v>295</v>
      </c>
      <c s="36" t="s">
        <v>132</v>
      </c>
      <c s="37">
        <v>1</v>
      </c>
      <c s="36">
        <v>0</v>
      </c>
      <c s="36">
        <f>ROUND(G231*H231,6)</f>
      </c>
      <c r="L231" s="38">
        <v>0</v>
      </c>
      <c s="32">
        <f>ROUND(ROUND(L231,2)*ROUND(G231,3),2)</f>
      </c>
      <c s="36" t="s">
        <v>55</v>
      </c>
      <c>
        <f>(M231*21)/100</f>
      </c>
      <c t="s">
        <v>27</v>
      </c>
    </row>
    <row r="232" spans="1:5" ht="12.75">
      <c r="A232" s="35" t="s">
        <v>56</v>
      </c>
      <c r="E232" s="39" t="s">
        <v>295</v>
      </c>
    </row>
    <row r="233" spans="1:5" ht="12.75">
      <c r="A233" s="35" t="s">
        <v>57</v>
      </c>
      <c r="E233" s="40" t="s">
        <v>5</v>
      </c>
    </row>
    <row r="234" spans="1:5" ht="12.75">
      <c r="A234" t="s">
        <v>59</v>
      </c>
      <c r="E234" s="39" t="s">
        <v>5</v>
      </c>
    </row>
    <row r="235" spans="1:16" ht="12.75">
      <c r="A235" t="s">
        <v>49</v>
      </c>
      <c s="34" t="s">
        <v>296</v>
      </c>
      <c s="34" t="s">
        <v>297</v>
      </c>
      <c s="35" t="s">
        <v>5</v>
      </c>
      <c s="6" t="s">
        <v>298</v>
      </c>
      <c s="36" t="s">
        <v>132</v>
      </c>
      <c s="37">
        <v>3</v>
      </c>
      <c s="36">
        <v>0</v>
      </c>
      <c s="36">
        <f>ROUND(G235*H235,6)</f>
      </c>
      <c r="L235" s="38">
        <v>0</v>
      </c>
      <c s="32">
        <f>ROUND(ROUND(L235,2)*ROUND(G235,3),2)</f>
      </c>
      <c s="36" t="s">
        <v>133</v>
      </c>
      <c>
        <f>(M235*21)/100</f>
      </c>
      <c t="s">
        <v>27</v>
      </c>
    </row>
    <row r="236" spans="1:5" ht="12.75">
      <c r="A236" s="35" t="s">
        <v>56</v>
      </c>
      <c r="E236" s="39" t="s">
        <v>298</v>
      </c>
    </row>
    <row r="237" spans="1:5" ht="12.75">
      <c r="A237" s="35" t="s">
        <v>57</v>
      </c>
      <c r="E237" s="40" t="s">
        <v>5</v>
      </c>
    </row>
    <row r="238" spans="1:5" ht="12.75">
      <c r="A238" t="s">
        <v>59</v>
      </c>
      <c r="E238" s="39" t="s">
        <v>5</v>
      </c>
    </row>
    <row r="239" spans="1:16" ht="12.75">
      <c r="A239" t="s">
        <v>49</v>
      </c>
      <c s="34" t="s">
        <v>299</v>
      </c>
      <c s="34" t="s">
        <v>300</v>
      </c>
      <c s="35" t="s">
        <v>5</v>
      </c>
      <c s="6" t="s">
        <v>301</v>
      </c>
      <c s="36" t="s">
        <v>132</v>
      </c>
      <c s="37">
        <v>3</v>
      </c>
      <c s="36">
        <v>0</v>
      </c>
      <c s="36">
        <f>ROUND(G239*H239,6)</f>
      </c>
      <c r="L239" s="38">
        <v>0</v>
      </c>
      <c s="32">
        <f>ROUND(ROUND(L239,2)*ROUND(G239,3),2)</f>
      </c>
      <c s="36" t="s">
        <v>55</v>
      </c>
      <c>
        <f>(M239*21)/100</f>
      </c>
      <c t="s">
        <v>27</v>
      </c>
    </row>
    <row r="240" spans="1:5" ht="12.75">
      <c r="A240" s="35" t="s">
        <v>56</v>
      </c>
      <c r="E240" s="39" t="s">
        <v>301</v>
      </c>
    </row>
    <row r="241" spans="1:5" ht="12.75">
      <c r="A241" s="35" t="s">
        <v>57</v>
      </c>
      <c r="E241" s="40" t="s">
        <v>5</v>
      </c>
    </row>
    <row r="242" spans="1:5" ht="12.75">
      <c r="A242" t="s">
        <v>59</v>
      </c>
      <c r="E242" s="39" t="s">
        <v>5</v>
      </c>
    </row>
    <row r="243" spans="1:16" ht="12.75">
      <c r="A243" t="s">
        <v>49</v>
      </c>
      <c s="34" t="s">
        <v>302</v>
      </c>
      <c s="34" t="s">
        <v>303</v>
      </c>
      <c s="35" t="s">
        <v>5</v>
      </c>
      <c s="6" t="s">
        <v>304</v>
      </c>
      <c s="36" t="s">
        <v>132</v>
      </c>
      <c s="37">
        <v>1</v>
      </c>
      <c s="36">
        <v>0</v>
      </c>
      <c s="36">
        <f>ROUND(G243*H243,6)</f>
      </c>
      <c r="L243" s="38">
        <v>0</v>
      </c>
      <c s="32">
        <f>ROUND(ROUND(L243,2)*ROUND(G243,3),2)</f>
      </c>
      <c s="36" t="s">
        <v>55</v>
      </c>
      <c>
        <f>(M243*21)/100</f>
      </c>
      <c t="s">
        <v>27</v>
      </c>
    </row>
    <row r="244" spans="1:5" ht="12.75">
      <c r="A244" s="35" t="s">
        <v>56</v>
      </c>
      <c r="E244" s="39" t="s">
        <v>304</v>
      </c>
    </row>
    <row r="245" spans="1:5" ht="12.75">
      <c r="A245" s="35" t="s">
        <v>57</v>
      </c>
      <c r="E245" s="40" t="s">
        <v>5</v>
      </c>
    </row>
    <row r="246" spans="1:5" ht="12.75">
      <c r="A246" t="s">
        <v>59</v>
      </c>
      <c r="E246" s="39" t="s">
        <v>5</v>
      </c>
    </row>
    <row r="247" spans="1:16" ht="25.5">
      <c r="A247" t="s">
        <v>49</v>
      </c>
      <c s="34" t="s">
        <v>305</v>
      </c>
      <c s="34" t="s">
        <v>160</v>
      </c>
      <c s="35" t="s">
        <v>5</v>
      </c>
      <c s="6" t="s">
        <v>306</v>
      </c>
      <c s="36" t="s">
        <v>132</v>
      </c>
      <c s="37">
        <v>1</v>
      </c>
      <c s="36">
        <v>0</v>
      </c>
      <c s="36">
        <f>ROUND(G247*H247,6)</f>
      </c>
      <c r="L247" s="38">
        <v>0</v>
      </c>
      <c s="32">
        <f>ROUND(ROUND(L247,2)*ROUND(G247,3),2)</f>
      </c>
      <c s="36" t="s">
        <v>133</v>
      </c>
      <c>
        <f>(M247*21)/100</f>
      </c>
      <c t="s">
        <v>27</v>
      </c>
    </row>
    <row r="248" spans="1:5" ht="25.5">
      <c r="A248" s="35" t="s">
        <v>56</v>
      </c>
      <c r="E248" s="39" t="s">
        <v>306</v>
      </c>
    </row>
    <row r="249" spans="1:5" ht="12.75">
      <c r="A249" s="35" t="s">
        <v>57</v>
      </c>
      <c r="E249" s="40" t="s">
        <v>5</v>
      </c>
    </row>
    <row r="250" spans="1:5" ht="12.75">
      <c r="A250" t="s">
        <v>59</v>
      </c>
      <c r="E250" s="39" t="s">
        <v>5</v>
      </c>
    </row>
    <row r="251" spans="1:16" ht="12.75">
      <c r="A251" t="s">
        <v>49</v>
      </c>
      <c s="34" t="s">
        <v>307</v>
      </c>
      <c s="34" t="s">
        <v>308</v>
      </c>
      <c s="35" t="s">
        <v>5</v>
      </c>
      <c s="6" t="s">
        <v>171</v>
      </c>
      <c s="36" t="s">
        <v>132</v>
      </c>
      <c s="37">
        <v>1</v>
      </c>
      <c s="36">
        <v>0</v>
      </c>
      <c s="36">
        <f>ROUND(G251*H251,6)</f>
      </c>
      <c r="L251" s="38">
        <v>0</v>
      </c>
      <c s="32">
        <f>ROUND(ROUND(L251,2)*ROUND(G251,3),2)</f>
      </c>
      <c s="36" t="s">
        <v>133</v>
      </c>
      <c>
        <f>(M251*21)/100</f>
      </c>
      <c t="s">
        <v>27</v>
      </c>
    </row>
    <row r="252" spans="1:5" ht="12.75">
      <c r="A252" s="35" t="s">
        <v>56</v>
      </c>
      <c r="E252" s="39" t="s">
        <v>171</v>
      </c>
    </row>
    <row r="253" spans="1:5" ht="12.75">
      <c r="A253" s="35" t="s">
        <v>57</v>
      </c>
      <c r="E253" s="40" t="s">
        <v>5</v>
      </c>
    </row>
    <row r="254" spans="1:5" ht="12.75">
      <c r="A254" t="s">
        <v>59</v>
      </c>
      <c r="E254" s="39" t="s">
        <v>5</v>
      </c>
    </row>
    <row r="255" spans="1:16" ht="38.25">
      <c r="A255" t="s">
        <v>49</v>
      </c>
      <c s="34" t="s">
        <v>309</v>
      </c>
      <c s="34" t="s">
        <v>310</v>
      </c>
      <c s="35" t="s">
        <v>5</v>
      </c>
      <c s="6" t="s">
        <v>174</v>
      </c>
      <c s="36" t="s">
        <v>132</v>
      </c>
      <c s="37">
        <v>1</v>
      </c>
      <c s="36">
        <v>0</v>
      </c>
      <c s="36">
        <f>ROUND(G255*H255,6)</f>
      </c>
      <c r="L255" s="38">
        <v>0</v>
      </c>
      <c s="32">
        <f>ROUND(ROUND(L255,2)*ROUND(G255,3),2)</f>
      </c>
      <c s="36" t="s">
        <v>55</v>
      </c>
      <c>
        <f>(M255*21)/100</f>
      </c>
      <c t="s">
        <v>27</v>
      </c>
    </row>
    <row r="256" spans="1:5" ht="140.25">
      <c r="A256" s="35" t="s">
        <v>56</v>
      </c>
      <c r="E256" s="39" t="s">
        <v>175</v>
      </c>
    </row>
    <row r="257" spans="1:5" ht="12.75">
      <c r="A257" s="35" t="s">
        <v>57</v>
      </c>
      <c r="E257" s="40" t="s">
        <v>5</v>
      </c>
    </row>
    <row r="258" spans="1:5" ht="12.75">
      <c r="A258" t="s">
        <v>59</v>
      </c>
      <c r="E258" s="39" t="s">
        <v>5</v>
      </c>
    </row>
    <row r="259" spans="1:16" ht="12.75">
      <c r="A259" t="s">
        <v>49</v>
      </c>
      <c s="34" t="s">
        <v>311</v>
      </c>
      <c s="34" t="s">
        <v>312</v>
      </c>
      <c s="35" t="s">
        <v>5</v>
      </c>
      <c s="6" t="s">
        <v>178</v>
      </c>
      <c s="36" t="s">
        <v>132</v>
      </c>
      <c s="37">
        <v>1</v>
      </c>
      <c s="36">
        <v>0</v>
      </c>
      <c s="36">
        <f>ROUND(G259*H259,6)</f>
      </c>
      <c r="L259" s="38">
        <v>0</v>
      </c>
      <c s="32">
        <f>ROUND(ROUND(L259,2)*ROUND(G259,3),2)</f>
      </c>
      <c s="36" t="s">
        <v>55</v>
      </c>
      <c>
        <f>(M259*21)/100</f>
      </c>
      <c t="s">
        <v>27</v>
      </c>
    </row>
    <row r="260" spans="1:5" ht="12.75">
      <c r="A260" s="35" t="s">
        <v>56</v>
      </c>
      <c r="E260" s="39" t="s">
        <v>178</v>
      </c>
    </row>
    <row r="261" spans="1:5" ht="12.75">
      <c r="A261" s="35" t="s">
        <v>57</v>
      </c>
      <c r="E261" s="40" t="s">
        <v>5</v>
      </c>
    </row>
    <row r="262" spans="1:5" ht="12.75">
      <c r="A262" t="s">
        <v>59</v>
      </c>
      <c r="E262" s="39" t="s">
        <v>5</v>
      </c>
    </row>
    <row r="263" spans="1:16" ht="12.75">
      <c r="A263" t="s">
        <v>49</v>
      </c>
      <c s="34" t="s">
        <v>313</v>
      </c>
      <c s="34" t="s">
        <v>314</v>
      </c>
      <c s="35" t="s">
        <v>5</v>
      </c>
      <c s="6" t="s">
        <v>158</v>
      </c>
      <c s="36" t="s">
        <v>132</v>
      </c>
      <c s="37">
        <v>2</v>
      </c>
      <c s="36">
        <v>0</v>
      </c>
      <c s="36">
        <f>ROUND(G263*H263,6)</f>
      </c>
      <c r="L263" s="38">
        <v>0</v>
      </c>
      <c s="32">
        <f>ROUND(ROUND(L263,2)*ROUND(G263,3),2)</f>
      </c>
      <c s="36" t="s">
        <v>55</v>
      </c>
      <c>
        <f>(M263*21)/100</f>
      </c>
      <c t="s">
        <v>27</v>
      </c>
    </row>
    <row r="264" spans="1:5" ht="12.75">
      <c r="A264" s="35" t="s">
        <v>56</v>
      </c>
      <c r="E264" s="39" t="s">
        <v>158</v>
      </c>
    </row>
    <row r="265" spans="1:5" ht="12.75">
      <c r="A265" s="35" t="s">
        <v>57</v>
      </c>
      <c r="E265" s="40" t="s">
        <v>5</v>
      </c>
    </row>
    <row r="266" spans="1:5" ht="12.75">
      <c r="A266" t="s">
        <v>59</v>
      </c>
      <c r="E266" s="39" t="s">
        <v>5</v>
      </c>
    </row>
    <row r="267" spans="1:16" ht="12.75">
      <c r="A267" t="s">
        <v>49</v>
      </c>
      <c s="34" t="s">
        <v>315</v>
      </c>
      <c s="34" t="s">
        <v>180</v>
      </c>
      <c s="35" t="s">
        <v>5</v>
      </c>
      <c s="6" t="s">
        <v>316</v>
      </c>
      <c s="36" t="s">
        <v>182</v>
      </c>
      <c s="37">
        <v>50</v>
      </c>
      <c s="36">
        <v>0</v>
      </c>
      <c s="36">
        <f>ROUND(G267*H267,6)</f>
      </c>
      <c r="L267" s="38">
        <v>0</v>
      </c>
      <c s="32">
        <f>ROUND(ROUND(L267,2)*ROUND(G267,3),2)</f>
      </c>
      <c s="36" t="s">
        <v>133</v>
      </c>
      <c>
        <f>(M267*21)/100</f>
      </c>
      <c t="s">
        <v>27</v>
      </c>
    </row>
    <row r="268" spans="1:5" ht="12.75">
      <c r="A268" s="35" t="s">
        <v>56</v>
      </c>
      <c r="E268" s="39" t="s">
        <v>316</v>
      </c>
    </row>
    <row r="269" spans="1:5" ht="12.75">
      <c r="A269" s="35" t="s">
        <v>57</v>
      </c>
      <c r="E269" s="40" t="s">
        <v>5</v>
      </c>
    </row>
    <row r="270" spans="1:5" ht="12.75">
      <c r="A270" t="s">
        <v>59</v>
      </c>
      <c r="E270" s="39" t="s">
        <v>5</v>
      </c>
    </row>
    <row r="271" spans="1:16" ht="12.75">
      <c r="A271" t="s">
        <v>49</v>
      </c>
      <c s="34" t="s">
        <v>317</v>
      </c>
      <c s="34" t="s">
        <v>318</v>
      </c>
      <c s="35" t="s">
        <v>5</v>
      </c>
      <c s="6" t="s">
        <v>185</v>
      </c>
      <c s="36" t="s">
        <v>182</v>
      </c>
      <c s="37">
        <v>50</v>
      </c>
      <c s="36">
        <v>0</v>
      </c>
      <c s="36">
        <f>ROUND(G271*H271,6)</f>
      </c>
      <c r="L271" s="38">
        <v>0</v>
      </c>
      <c s="32">
        <f>ROUND(ROUND(L271,2)*ROUND(G271,3),2)</f>
      </c>
      <c s="36" t="s">
        <v>55</v>
      </c>
      <c>
        <f>(M271*21)/100</f>
      </c>
      <c t="s">
        <v>27</v>
      </c>
    </row>
    <row r="272" spans="1:5" ht="12.75">
      <c r="A272" s="35" t="s">
        <v>56</v>
      </c>
      <c r="E272" s="39" t="s">
        <v>185</v>
      </c>
    </row>
    <row r="273" spans="1:5" ht="12.75">
      <c r="A273" s="35" t="s">
        <v>57</v>
      </c>
      <c r="E273" s="40" t="s">
        <v>5</v>
      </c>
    </row>
    <row r="274" spans="1:5" ht="12.75">
      <c r="A274" t="s">
        <v>59</v>
      </c>
      <c r="E274" s="39" t="s">
        <v>5</v>
      </c>
    </row>
    <row r="275" spans="1:16" ht="12.75">
      <c r="A275" t="s">
        <v>49</v>
      </c>
      <c s="34" t="s">
        <v>319</v>
      </c>
      <c s="34" t="s">
        <v>187</v>
      </c>
      <c s="35" t="s">
        <v>5</v>
      </c>
      <c s="6" t="s">
        <v>320</v>
      </c>
      <c s="36" t="s">
        <v>182</v>
      </c>
      <c s="37">
        <v>30</v>
      </c>
      <c s="36">
        <v>0</v>
      </c>
      <c s="36">
        <f>ROUND(G275*H275,6)</f>
      </c>
      <c r="L275" s="38">
        <v>0</v>
      </c>
      <c s="32">
        <f>ROUND(ROUND(L275,2)*ROUND(G275,3),2)</f>
      </c>
      <c s="36" t="s">
        <v>133</v>
      </c>
      <c>
        <f>(M275*21)/100</f>
      </c>
      <c t="s">
        <v>27</v>
      </c>
    </row>
    <row r="276" spans="1:5" ht="12.75">
      <c r="A276" s="35" t="s">
        <v>56</v>
      </c>
      <c r="E276" s="39" t="s">
        <v>320</v>
      </c>
    </row>
    <row r="277" spans="1:5" ht="12.75">
      <c r="A277" s="35" t="s">
        <v>57</v>
      </c>
      <c r="E277" s="40" t="s">
        <v>5</v>
      </c>
    </row>
    <row r="278" spans="1:5" ht="12.75">
      <c r="A278" t="s">
        <v>59</v>
      </c>
      <c r="E278" s="39" t="s">
        <v>5</v>
      </c>
    </row>
    <row r="279" spans="1:16" ht="12.75">
      <c r="A279" t="s">
        <v>49</v>
      </c>
      <c s="34" t="s">
        <v>321</v>
      </c>
      <c s="34" t="s">
        <v>322</v>
      </c>
      <c s="35" t="s">
        <v>5</v>
      </c>
      <c s="6" t="s">
        <v>191</v>
      </c>
      <c s="36" t="s">
        <v>182</v>
      </c>
      <c s="37">
        <v>30</v>
      </c>
      <c s="36">
        <v>0</v>
      </c>
      <c s="36">
        <f>ROUND(G279*H279,6)</f>
      </c>
      <c r="L279" s="38">
        <v>0</v>
      </c>
      <c s="32">
        <f>ROUND(ROUND(L279,2)*ROUND(G279,3),2)</f>
      </c>
      <c s="36" t="s">
        <v>55</v>
      </c>
      <c>
        <f>(M279*21)/100</f>
      </c>
      <c t="s">
        <v>27</v>
      </c>
    </row>
    <row r="280" spans="1:5" ht="12.75">
      <c r="A280" s="35" t="s">
        <v>56</v>
      </c>
      <c r="E280" s="39" t="s">
        <v>191</v>
      </c>
    </row>
    <row r="281" spans="1:5" ht="12.75">
      <c r="A281" s="35" t="s">
        <v>57</v>
      </c>
      <c r="E281" s="40" t="s">
        <v>5</v>
      </c>
    </row>
    <row r="282" spans="1:5" ht="12.75">
      <c r="A282" t="s">
        <v>59</v>
      </c>
      <c r="E282" s="39" t="s">
        <v>5</v>
      </c>
    </row>
    <row r="283" spans="1:16" ht="12.75">
      <c r="A283" t="s">
        <v>49</v>
      </c>
      <c s="34" t="s">
        <v>323</v>
      </c>
      <c s="34" t="s">
        <v>324</v>
      </c>
      <c s="35" t="s">
        <v>5</v>
      </c>
      <c s="6" t="s">
        <v>194</v>
      </c>
      <c s="36" t="s">
        <v>182</v>
      </c>
      <c s="37">
        <v>30</v>
      </c>
      <c s="36">
        <v>0</v>
      </c>
      <c s="36">
        <f>ROUND(G283*H283,6)</f>
      </c>
      <c r="L283" s="38">
        <v>0</v>
      </c>
      <c s="32">
        <f>ROUND(ROUND(L283,2)*ROUND(G283,3),2)</f>
      </c>
      <c s="36" t="s">
        <v>55</v>
      </c>
      <c>
        <f>(M283*21)/100</f>
      </c>
      <c t="s">
        <v>27</v>
      </c>
    </row>
    <row r="284" spans="1:5" ht="12.75">
      <c r="A284" s="35" t="s">
        <v>56</v>
      </c>
      <c r="E284" s="39" t="s">
        <v>194</v>
      </c>
    </row>
    <row r="285" spans="1:5" ht="12.75">
      <c r="A285" s="35" t="s">
        <v>57</v>
      </c>
      <c r="E285" s="40" t="s">
        <v>5</v>
      </c>
    </row>
    <row r="286" spans="1:5" ht="12.75">
      <c r="A286" t="s">
        <v>59</v>
      </c>
      <c r="E286" s="39" t="s">
        <v>5</v>
      </c>
    </row>
    <row r="287" spans="1:16" ht="12.75">
      <c r="A287" t="s">
        <v>49</v>
      </c>
      <c s="34" t="s">
        <v>325</v>
      </c>
      <c s="34" t="s">
        <v>326</v>
      </c>
      <c s="35" t="s">
        <v>5</v>
      </c>
      <c s="6" t="s">
        <v>197</v>
      </c>
      <c s="36" t="s">
        <v>182</v>
      </c>
      <c s="37">
        <v>30</v>
      </c>
      <c s="36">
        <v>0</v>
      </c>
      <c s="36">
        <f>ROUND(G287*H287,6)</f>
      </c>
      <c r="L287" s="38">
        <v>0</v>
      </c>
      <c s="32">
        <f>ROUND(ROUND(L287,2)*ROUND(G287,3),2)</f>
      </c>
      <c s="36" t="s">
        <v>55</v>
      </c>
      <c>
        <f>(M287*21)/100</f>
      </c>
      <c t="s">
        <v>27</v>
      </c>
    </row>
    <row r="288" spans="1:5" ht="12.75">
      <c r="A288" s="35" t="s">
        <v>56</v>
      </c>
      <c r="E288" s="39" t="s">
        <v>197</v>
      </c>
    </row>
    <row r="289" spans="1:5" ht="12.75">
      <c r="A289" s="35" t="s">
        <v>57</v>
      </c>
      <c r="E289" s="40" t="s">
        <v>5</v>
      </c>
    </row>
    <row r="290" spans="1:5" ht="12.75">
      <c r="A290" t="s">
        <v>59</v>
      </c>
      <c r="E290" s="39" t="s">
        <v>5</v>
      </c>
    </row>
    <row r="291" spans="1:16" ht="25.5">
      <c r="A291" t="s">
        <v>49</v>
      </c>
      <c s="34" t="s">
        <v>327</v>
      </c>
      <c s="34" t="s">
        <v>199</v>
      </c>
      <c s="35" t="s">
        <v>5</v>
      </c>
      <c s="6" t="s">
        <v>328</v>
      </c>
      <c s="36" t="s">
        <v>182</v>
      </c>
      <c s="37">
        <v>6</v>
      </c>
      <c s="36">
        <v>0</v>
      </c>
      <c s="36">
        <f>ROUND(G291*H291,6)</f>
      </c>
      <c r="L291" s="38">
        <v>0</v>
      </c>
      <c s="32">
        <f>ROUND(ROUND(L291,2)*ROUND(G291,3),2)</f>
      </c>
      <c s="36" t="s">
        <v>133</v>
      </c>
      <c>
        <f>(M291*21)/100</f>
      </c>
      <c t="s">
        <v>27</v>
      </c>
    </row>
    <row r="292" spans="1:5" ht="25.5">
      <c r="A292" s="35" t="s">
        <v>56</v>
      </c>
      <c r="E292" s="39" t="s">
        <v>328</v>
      </c>
    </row>
    <row r="293" spans="1:5" ht="12.75">
      <c r="A293" s="35" t="s">
        <v>57</v>
      </c>
      <c r="E293" s="40" t="s">
        <v>5</v>
      </c>
    </row>
    <row r="294" spans="1:5" ht="12.75">
      <c r="A294" t="s">
        <v>59</v>
      </c>
      <c r="E294" s="39" t="s">
        <v>5</v>
      </c>
    </row>
    <row r="295" spans="1:16" ht="25.5">
      <c r="A295" t="s">
        <v>49</v>
      </c>
      <c s="34" t="s">
        <v>329</v>
      </c>
      <c s="34" t="s">
        <v>330</v>
      </c>
      <c s="35" t="s">
        <v>5</v>
      </c>
      <c s="6" t="s">
        <v>203</v>
      </c>
      <c s="36" t="s">
        <v>182</v>
      </c>
      <c s="37">
        <v>6</v>
      </c>
      <c s="36">
        <v>0</v>
      </c>
      <c s="36">
        <f>ROUND(G295*H295,6)</f>
      </c>
      <c r="L295" s="38">
        <v>0</v>
      </c>
      <c s="32">
        <f>ROUND(ROUND(L295,2)*ROUND(G295,3),2)</f>
      </c>
      <c s="36" t="s">
        <v>55</v>
      </c>
      <c>
        <f>(M295*21)/100</f>
      </c>
      <c t="s">
        <v>27</v>
      </c>
    </row>
    <row r="296" spans="1:5" ht="25.5">
      <c r="A296" s="35" t="s">
        <v>56</v>
      </c>
      <c r="E296" s="39" t="s">
        <v>203</v>
      </c>
    </row>
    <row r="297" spans="1:5" ht="12.75">
      <c r="A297" s="35" t="s">
        <v>57</v>
      </c>
      <c r="E297" s="40" t="s">
        <v>5</v>
      </c>
    </row>
    <row r="298" spans="1:5" ht="12.75">
      <c r="A298" t="s">
        <v>59</v>
      </c>
      <c r="E298" s="39" t="s">
        <v>5</v>
      </c>
    </row>
    <row r="299" spans="1:16" ht="12.75">
      <c r="A299" t="s">
        <v>49</v>
      </c>
      <c s="34" t="s">
        <v>331</v>
      </c>
      <c s="34" t="s">
        <v>235</v>
      </c>
      <c s="35" t="s">
        <v>5</v>
      </c>
      <c s="6" t="s">
        <v>332</v>
      </c>
      <c s="36" t="s">
        <v>132</v>
      </c>
      <c s="37">
        <v>3</v>
      </c>
      <c s="36">
        <v>0</v>
      </c>
      <c s="36">
        <f>ROUND(G299*H299,6)</f>
      </c>
      <c r="L299" s="38">
        <v>0</v>
      </c>
      <c s="32">
        <f>ROUND(ROUND(L299,2)*ROUND(G299,3),2)</f>
      </c>
      <c s="36" t="s">
        <v>133</v>
      </c>
      <c>
        <f>(M299*21)/100</f>
      </c>
      <c t="s">
        <v>27</v>
      </c>
    </row>
    <row r="300" spans="1:5" ht="12.75">
      <c r="A300" s="35" t="s">
        <v>56</v>
      </c>
      <c r="E300" s="39" t="s">
        <v>332</v>
      </c>
    </row>
    <row r="301" spans="1:5" ht="12.75">
      <c r="A301" s="35" t="s">
        <v>57</v>
      </c>
      <c r="E301" s="40" t="s">
        <v>5</v>
      </c>
    </row>
    <row r="302" spans="1:5" ht="12.75">
      <c r="A302" t="s">
        <v>59</v>
      </c>
      <c r="E302" s="39" t="s">
        <v>5</v>
      </c>
    </row>
    <row r="303" spans="1:16" ht="12.75">
      <c r="A303" t="s">
        <v>49</v>
      </c>
      <c s="34" t="s">
        <v>333</v>
      </c>
      <c s="34" t="s">
        <v>238</v>
      </c>
      <c s="35" t="s">
        <v>5</v>
      </c>
      <c s="6" t="s">
        <v>334</v>
      </c>
      <c s="36" t="s">
        <v>132</v>
      </c>
      <c s="37">
        <v>1</v>
      </c>
      <c s="36">
        <v>0</v>
      </c>
      <c s="36">
        <f>ROUND(G303*H303,6)</f>
      </c>
      <c r="L303" s="38">
        <v>0</v>
      </c>
      <c s="32">
        <f>ROUND(ROUND(L303,2)*ROUND(G303,3),2)</f>
      </c>
      <c s="36" t="s">
        <v>133</v>
      </c>
      <c>
        <f>(M303*21)/100</f>
      </c>
      <c t="s">
        <v>27</v>
      </c>
    </row>
    <row r="304" spans="1:5" ht="12.75">
      <c r="A304" s="35" t="s">
        <v>56</v>
      </c>
      <c r="E304" s="39" t="s">
        <v>334</v>
      </c>
    </row>
    <row r="305" spans="1:5" ht="12.75">
      <c r="A305" s="35" t="s">
        <v>57</v>
      </c>
      <c r="E305" s="40" t="s">
        <v>5</v>
      </c>
    </row>
    <row r="306" spans="1:5" ht="12.75">
      <c r="A306" t="s">
        <v>59</v>
      </c>
      <c r="E306" s="39" t="s">
        <v>5</v>
      </c>
    </row>
    <row r="307" spans="1:16" ht="25.5">
      <c r="A307" t="s">
        <v>49</v>
      </c>
      <c s="34" t="s">
        <v>335</v>
      </c>
      <c s="34" t="s">
        <v>241</v>
      </c>
      <c s="35" t="s">
        <v>5</v>
      </c>
      <c s="6" t="s">
        <v>336</v>
      </c>
      <c s="36" t="s">
        <v>132</v>
      </c>
      <c s="37">
        <v>3</v>
      </c>
      <c s="36">
        <v>0</v>
      </c>
      <c s="36">
        <f>ROUND(G307*H307,6)</f>
      </c>
      <c r="L307" s="38">
        <v>0</v>
      </c>
      <c s="32">
        <f>ROUND(ROUND(L307,2)*ROUND(G307,3),2)</f>
      </c>
      <c s="36" t="s">
        <v>133</v>
      </c>
      <c>
        <f>(M307*21)/100</f>
      </c>
      <c t="s">
        <v>27</v>
      </c>
    </row>
    <row r="308" spans="1:5" ht="25.5">
      <c r="A308" s="35" t="s">
        <v>56</v>
      </c>
      <c r="E308" s="39" t="s">
        <v>336</v>
      </c>
    </row>
    <row r="309" spans="1:5" ht="12.75">
      <c r="A309" s="35" t="s">
        <v>57</v>
      </c>
      <c r="E309" s="40" t="s">
        <v>5</v>
      </c>
    </row>
    <row r="310" spans="1:5" ht="12.75">
      <c r="A310" t="s">
        <v>59</v>
      </c>
      <c r="E310" s="39" t="s">
        <v>5</v>
      </c>
    </row>
    <row r="311" spans="1:16" ht="12.75">
      <c r="A311" t="s">
        <v>49</v>
      </c>
      <c s="34" t="s">
        <v>337</v>
      </c>
      <c s="34" t="s">
        <v>244</v>
      </c>
      <c s="35" t="s">
        <v>5</v>
      </c>
      <c s="6" t="s">
        <v>338</v>
      </c>
      <c s="36" t="s">
        <v>132</v>
      </c>
      <c s="37">
        <v>1</v>
      </c>
      <c s="36">
        <v>0</v>
      </c>
      <c s="36">
        <f>ROUND(G311*H311,6)</f>
      </c>
      <c r="L311" s="38">
        <v>0</v>
      </c>
      <c s="32">
        <f>ROUND(ROUND(L311,2)*ROUND(G311,3),2)</f>
      </c>
      <c s="36" t="s">
        <v>133</v>
      </c>
      <c>
        <f>(M311*21)/100</f>
      </c>
      <c t="s">
        <v>27</v>
      </c>
    </row>
    <row r="312" spans="1:5" ht="12.75">
      <c r="A312" s="35" t="s">
        <v>56</v>
      </c>
      <c r="E312" s="39" t="s">
        <v>338</v>
      </c>
    </row>
    <row r="313" spans="1:5" ht="12.75">
      <c r="A313" s="35" t="s">
        <v>57</v>
      </c>
      <c r="E313" s="40" t="s">
        <v>5</v>
      </c>
    </row>
    <row r="314" spans="1:5" ht="12.75">
      <c r="A314" t="s">
        <v>59</v>
      </c>
      <c r="E314" s="39" t="s">
        <v>5</v>
      </c>
    </row>
    <row r="315" spans="1:16" ht="12.75">
      <c r="A315" t="s">
        <v>49</v>
      </c>
      <c s="34" t="s">
        <v>339</v>
      </c>
      <c s="34" t="s">
        <v>340</v>
      </c>
      <c s="35" t="s">
        <v>5</v>
      </c>
      <c s="6" t="s">
        <v>248</v>
      </c>
      <c s="36" t="s">
        <v>132</v>
      </c>
      <c s="37">
        <v>1</v>
      </c>
      <c s="36">
        <v>0</v>
      </c>
      <c s="36">
        <f>ROUND(G315*H315,6)</f>
      </c>
      <c r="L315" s="38">
        <v>0</v>
      </c>
      <c s="32">
        <f>ROUND(ROUND(L315,2)*ROUND(G315,3),2)</f>
      </c>
      <c s="36" t="s">
        <v>55</v>
      </c>
      <c>
        <f>(M315*21)/100</f>
      </c>
      <c t="s">
        <v>27</v>
      </c>
    </row>
    <row r="316" spans="1:5" ht="12.75">
      <c r="A316" s="35" t="s">
        <v>56</v>
      </c>
      <c r="E316" s="39" t="s">
        <v>248</v>
      </c>
    </row>
    <row r="317" spans="1:5" ht="12.75">
      <c r="A317" s="35" t="s">
        <v>57</v>
      </c>
      <c r="E317" s="40" t="s">
        <v>5</v>
      </c>
    </row>
    <row r="318" spans="1:5" ht="12.75">
      <c r="A318" t="s">
        <v>59</v>
      </c>
      <c r="E318" s="39" t="s">
        <v>5</v>
      </c>
    </row>
    <row r="319" spans="1:16" ht="38.25">
      <c r="A319" t="s">
        <v>49</v>
      </c>
      <c s="34" t="s">
        <v>341</v>
      </c>
      <c s="34" t="s">
        <v>342</v>
      </c>
      <c s="35" t="s">
        <v>5</v>
      </c>
      <c s="6" t="s">
        <v>251</v>
      </c>
      <c s="36" t="s">
        <v>132</v>
      </c>
      <c s="37">
        <v>1</v>
      </c>
      <c s="36">
        <v>0</v>
      </c>
      <c s="36">
        <f>ROUND(G319*H319,6)</f>
      </c>
      <c r="L319" s="38">
        <v>0</v>
      </c>
      <c s="32">
        <f>ROUND(ROUND(L319,2)*ROUND(G319,3),2)</f>
      </c>
      <c s="36" t="s">
        <v>55</v>
      </c>
      <c>
        <f>(M319*21)/100</f>
      </c>
      <c t="s">
        <v>27</v>
      </c>
    </row>
    <row r="320" spans="1:5" ht="51">
      <c r="A320" s="35" t="s">
        <v>56</v>
      </c>
      <c r="E320" s="39" t="s">
        <v>252</v>
      </c>
    </row>
    <row r="321" spans="1:5" ht="12.75">
      <c r="A321" s="35" t="s">
        <v>57</v>
      </c>
      <c r="E321" s="40" t="s">
        <v>5</v>
      </c>
    </row>
    <row r="322" spans="1:5" ht="12.75">
      <c r="A322" t="s">
        <v>59</v>
      </c>
      <c r="E322" s="39" t="s">
        <v>5</v>
      </c>
    </row>
    <row r="323" spans="1:16" ht="25.5">
      <c r="A323" t="s">
        <v>49</v>
      </c>
      <c s="34" t="s">
        <v>343</v>
      </c>
      <c s="34" t="s">
        <v>344</v>
      </c>
      <c s="35" t="s">
        <v>5</v>
      </c>
      <c s="6" t="s">
        <v>255</v>
      </c>
      <c s="36" t="s">
        <v>132</v>
      </c>
      <c s="37">
        <v>1</v>
      </c>
      <c s="36">
        <v>0</v>
      </c>
      <c s="36">
        <f>ROUND(G323*H323,6)</f>
      </c>
      <c r="L323" s="38">
        <v>0</v>
      </c>
      <c s="32">
        <f>ROUND(ROUND(L323,2)*ROUND(G323,3),2)</f>
      </c>
      <c s="36" t="s">
        <v>55</v>
      </c>
      <c>
        <f>(M323*21)/100</f>
      </c>
      <c t="s">
        <v>27</v>
      </c>
    </row>
    <row r="324" spans="1:5" ht="38.25">
      <c r="A324" s="35" t="s">
        <v>56</v>
      </c>
      <c r="E324" s="39" t="s">
        <v>256</v>
      </c>
    </row>
    <row r="325" spans="1:5" ht="12.75">
      <c r="A325" s="35" t="s">
        <v>57</v>
      </c>
      <c r="E325" s="40" t="s">
        <v>5</v>
      </c>
    </row>
    <row r="326" spans="1:5" ht="12.75">
      <c r="A326" t="s">
        <v>59</v>
      </c>
      <c r="E326" s="39" t="s">
        <v>5</v>
      </c>
    </row>
    <row r="327" spans="1:16" ht="12.75">
      <c r="A327" t="s">
        <v>49</v>
      </c>
      <c s="34" t="s">
        <v>345</v>
      </c>
      <c s="34" t="s">
        <v>346</v>
      </c>
      <c s="35" t="s">
        <v>5</v>
      </c>
      <c s="6" t="s">
        <v>347</v>
      </c>
      <c s="36" t="s">
        <v>132</v>
      </c>
      <c s="37">
        <v>2.28</v>
      </c>
      <c s="36">
        <v>0</v>
      </c>
      <c s="36">
        <f>ROUND(G327*H327,6)</f>
      </c>
      <c r="L327" s="38">
        <v>0</v>
      </c>
      <c s="32">
        <f>ROUND(ROUND(L327,2)*ROUND(G327,3),2)</f>
      </c>
      <c s="36" t="s">
        <v>55</v>
      </c>
      <c>
        <f>(M327*21)/100</f>
      </c>
      <c t="s">
        <v>27</v>
      </c>
    </row>
    <row r="328" spans="1:5" ht="12.75">
      <c r="A328" s="35" t="s">
        <v>56</v>
      </c>
      <c r="E328" s="39" t="s">
        <v>347</v>
      </c>
    </row>
    <row r="329" spans="1:5" ht="12.75">
      <c r="A329" s="35" t="s">
        <v>57</v>
      </c>
      <c r="E329" s="40" t="s">
        <v>5</v>
      </c>
    </row>
    <row r="330" spans="1:5" ht="12.75">
      <c r="A330" t="s">
        <v>59</v>
      </c>
      <c r="E3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COUNTIFS(L8:L287,"=0",A8:A287,"P")+COUNTIFS(L8:L287,"",A8:A287,"P")+SUM(Q8:Q287)</f>
      </c>
    </row>
    <row r="8" spans="1:13" ht="12.75">
      <c r="A8" t="s">
        <v>44</v>
      </c>
      <c r="C8" s="28" t="s">
        <v>350</v>
      </c>
      <c r="E8" s="30" t="s">
        <v>349</v>
      </c>
      <c r="J8" s="29">
        <f>0+J9+J262</f>
      </c>
      <c s="29">
        <f>0+K9+K262</f>
      </c>
      <c s="29">
        <f>0+L9+L262</f>
      </c>
      <c s="29">
        <f>0+M9+M262</f>
      </c>
    </row>
    <row r="9" spans="1:13" ht="12.75">
      <c r="A9" t="s">
        <v>46</v>
      </c>
      <c r="C9" s="31" t="s">
        <v>351</v>
      </c>
      <c r="E9" s="33" t="s">
        <v>352</v>
      </c>
      <c r="J9" s="32">
        <f>0</f>
      </c>
      <c s="32">
        <f>0</f>
      </c>
      <c s="32">
        <f>0+L10+L14+L18+L22+L26+L30+L34+L38+L42+L46+L50+L54+L58+L62+L66+L70+L74+L78+L82+L86+L90+L94+L98+L102+L106+L110+L114+L118+L122+L126+L130+L134+L138+L142+L146+L150+L154+L158+L162+L166+L170+L174+L178+L182+L186+L190+L194+L198+L202+L206+L210+L214+L218+L222+L226+L230+L234+L238+L242+L246+L250+L254+L258</f>
      </c>
      <c s="32">
        <f>0+M10+M14+M18+M22+M26+M30+M34+M38+M42+M46+M50+M54+M58+M62+M66+M70+M74+M78+M82+M86+M90+M94+M98+M102+M106+M110+M114+M118+M122+M126+M130+M134+M138+M142+M146+M150+M154+M158+M162+M166+M170+M174+M178+M182+M186+M190+M194+M198+M202+M206+M210+M214+M218+M222+M226+M230+M234+M238+M242+M246+M250+M254+M258</f>
      </c>
    </row>
    <row r="10" spans="1:16" ht="25.5">
      <c r="A10" t="s">
        <v>49</v>
      </c>
      <c s="34" t="s">
        <v>50</v>
      </c>
      <c s="34" t="s">
        <v>353</v>
      </c>
      <c s="35" t="s">
        <v>5</v>
      </c>
      <c s="6" t="s">
        <v>354</v>
      </c>
      <c s="36" t="s">
        <v>132</v>
      </c>
      <c s="37">
        <v>1</v>
      </c>
      <c s="36">
        <v>0</v>
      </c>
      <c s="36">
        <f>ROUND(G10*H10,6)</f>
      </c>
      <c r="L10" s="38">
        <v>0</v>
      </c>
      <c s="32">
        <f>ROUND(ROUND(L10,2)*ROUND(G10,3),2)</f>
      </c>
      <c s="36" t="s">
        <v>55</v>
      </c>
      <c>
        <f>(M10*21)/100</f>
      </c>
      <c t="s">
        <v>27</v>
      </c>
    </row>
    <row r="11" spans="1:5" ht="25.5">
      <c r="A11" s="35" t="s">
        <v>56</v>
      </c>
      <c r="E11" s="39" t="s">
        <v>354</v>
      </c>
    </row>
    <row r="12" spans="1:5" ht="12.75">
      <c r="A12" s="35" t="s">
        <v>57</v>
      </c>
      <c r="E12" s="40" t="s">
        <v>5</v>
      </c>
    </row>
    <row r="13" spans="1:5" ht="12.75">
      <c r="A13" t="s">
        <v>59</v>
      </c>
      <c r="E13" s="39" t="s">
        <v>5</v>
      </c>
    </row>
    <row r="14" spans="1:16" ht="25.5">
      <c r="A14" t="s">
        <v>49</v>
      </c>
      <c s="34" t="s">
        <v>27</v>
      </c>
      <c s="34" t="s">
        <v>355</v>
      </c>
      <c s="35" t="s">
        <v>5</v>
      </c>
      <c s="6" t="s">
        <v>356</v>
      </c>
      <c s="36" t="s">
        <v>132</v>
      </c>
      <c s="37">
        <v>1</v>
      </c>
      <c s="36">
        <v>0</v>
      </c>
      <c s="36">
        <f>ROUND(G14*H14,6)</f>
      </c>
      <c r="L14" s="38">
        <v>0</v>
      </c>
      <c s="32">
        <f>ROUND(ROUND(L14,2)*ROUND(G14,3),2)</f>
      </c>
      <c s="36" t="s">
        <v>55</v>
      </c>
      <c>
        <f>(M14*21)/100</f>
      </c>
      <c t="s">
        <v>27</v>
      </c>
    </row>
    <row r="15" spans="1:5" ht="25.5">
      <c r="A15" s="35" t="s">
        <v>56</v>
      </c>
      <c r="E15" s="39" t="s">
        <v>356</v>
      </c>
    </row>
    <row r="16" spans="1:5" ht="12.75">
      <c r="A16" s="35" t="s">
        <v>57</v>
      </c>
      <c r="E16" s="40" t="s">
        <v>5</v>
      </c>
    </row>
    <row r="17" spans="1:5" ht="12.75">
      <c r="A17" t="s">
        <v>59</v>
      </c>
      <c r="E17" s="39" t="s">
        <v>5</v>
      </c>
    </row>
    <row r="18" spans="1:16" ht="25.5">
      <c r="A18" t="s">
        <v>49</v>
      </c>
      <c s="34" t="s">
        <v>25</v>
      </c>
      <c s="34" t="s">
        <v>357</v>
      </c>
      <c s="35" t="s">
        <v>5</v>
      </c>
      <c s="6" t="s">
        <v>358</v>
      </c>
      <c s="36" t="s">
        <v>132</v>
      </c>
      <c s="37">
        <v>1</v>
      </c>
      <c s="36">
        <v>0</v>
      </c>
      <c s="36">
        <f>ROUND(G18*H18,6)</f>
      </c>
      <c r="L18" s="38">
        <v>0</v>
      </c>
      <c s="32">
        <f>ROUND(ROUND(L18,2)*ROUND(G18,3),2)</f>
      </c>
      <c s="36" t="s">
        <v>55</v>
      </c>
      <c>
        <f>(M18*21)/100</f>
      </c>
      <c t="s">
        <v>27</v>
      </c>
    </row>
    <row r="19" spans="1:5" ht="38.25">
      <c r="A19" s="35" t="s">
        <v>56</v>
      </c>
      <c r="E19" s="39" t="s">
        <v>359</v>
      </c>
    </row>
    <row r="20" spans="1:5" ht="12.75">
      <c r="A20" s="35" t="s">
        <v>57</v>
      </c>
      <c r="E20" s="40" t="s">
        <v>5</v>
      </c>
    </row>
    <row r="21" spans="1:5" ht="12.75">
      <c r="A21" t="s">
        <v>59</v>
      </c>
      <c r="E21" s="39" t="s">
        <v>5</v>
      </c>
    </row>
    <row r="22" spans="1:16" ht="25.5">
      <c r="A22" t="s">
        <v>49</v>
      </c>
      <c s="34" t="s">
        <v>69</v>
      </c>
      <c s="34" t="s">
        <v>360</v>
      </c>
      <c s="35" t="s">
        <v>5</v>
      </c>
      <c s="6" t="s">
        <v>361</v>
      </c>
      <c s="36" t="s">
        <v>132</v>
      </c>
      <c s="37">
        <v>1</v>
      </c>
      <c s="36">
        <v>0</v>
      </c>
      <c s="36">
        <f>ROUND(G22*H22,6)</f>
      </c>
      <c r="L22" s="38">
        <v>0</v>
      </c>
      <c s="32">
        <f>ROUND(ROUND(L22,2)*ROUND(G22,3),2)</f>
      </c>
      <c s="36" t="s">
        <v>55</v>
      </c>
      <c>
        <f>(M22*21)/100</f>
      </c>
      <c t="s">
        <v>27</v>
      </c>
    </row>
    <row r="23" spans="1:5" ht="25.5">
      <c r="A23" s="35" t="s">
        <v>56</v>
      </c>
      <c r="E23" s="39" t="s">
        <v>361</v>
      </c>
    </row>
    <row r="24" spans="1:5" ht="12.75">
      <c r="A24" s="35" t="s">
        <v>57</v>
      </c>
      <c r="E24" s="40" t="s">
        <v>5</v>
      </c>
    </row>
    <row r="25" spans="1:5" ht="12.75">
      <c r="A25" t="s">
        <v>59</v>
      </c>
      <c r="E25" s="39" t="s">
        <v>5</v>
      </c>
    </row>
    <row r="26" spans="1:16" ht="12.75">
      <c r="A26" t="s">
        <v>49</v>
      </c>
      <c s="34" t="s">
        <v>74</v>
      </c>
      <c s="34" t="s">
        <v>362</v>
      </c>
      <c s="35" t="s">
        <v>5</v>
      </c>
      <c s="6" t="s">
        <v>363</v>
      </c>
      <c s="36" t="s">
        <v>132</v>
      </c>
      <c s="37">
        <v>12</v>
      </c>
      <c s="36">
        <v>0</v>
      </c>
      <c s="36">
        <f>ROUND(G26*H26,6)</f>
      </c>
      <c r="L26" s="38">
        <v>0</v>
      </c>
      <c s="32">
        <f>ROUND(ROUND(L26,2)*ROUND(G26,3),2)</f>
      </c>
      <c s="36" t="s">
        <v>55</v>
      </c>
      <c>
        <f>(M26*21)/100</f>
      </c>
      <c t="s">
        <v>27</v>
      </c>
    </row>
    <row r="27" spans="1:5" ht="12.75">
      <c r="A27" s="35" t="s">
        <v>56</v>
      </c>
      <c r="E27" s="39" t="s">
        <v>363</v>
      </c>
    </row>
    <row r="28" spans="1:5" ht="12.75">
      <c r="A28" s="35" t="s">
        <v>57</v>
      </c>
      <c r="E28" s="40" t="s">
        <v>5</v>
      </c>
    </row>
    <row r="29" spans="1:5" ht="12.75">
      <c r="A29" t="s">
        <v>59</v>
      </c>
      <c r="E29" s="39" t="s">
        <v>5</v>
      </c>
    </row>
    <row r="30" spans="1:16" ht="12.75">
      <c r="A30" t="s">
        <v>49</v>
      </c>
      <c s="34" t="s">
        <v>26</v>
      </c>
      <c s="34" t="s">
        <v>364</v>
      </c>
      <c s="35" t="s">
        <v>5</v>
      </c>
      <c s="6" t="s">
        <v>365</v>
      </c>
      <c s="36" t="s">
        <v>132</v>
      </c>
      <c s="37">
        <v>12</v>
      </c>
      <c s="36">
        <v>0</v>
      </c>
      <c s="36">
        <f>ROUND(G30*H30,6)</f>
      </c>
      <c r="L30" s="38">
        <v>0</v>
      </c>
      <c s="32">
        <f>ROUND(ROUND(L30,2)*ROUND(G30,3),2)</f>
      </c>
      <c s="36" t="s">
        <v>55</v>
      </c>
      <c>
        <f>(M30*21)/100</f>
      </c>
      <c t="s">
        <v>27</v>
      </c>
    </row>
    <row r="31" spans="1:5" ht="12.75">
      <c r="A31" s="35" t="s">
        <v>56</v>
      </c>
      <c r="E31" s="39" t="s">
        <v>365</v>
      </c>
    </row>
    <row r="32" spans="1:5" ht="12.75">
      <c r="A32" s="35" t="s">
        <v>57</v>
      </c>
      <c r="E32" s="40" t="s">
        <v>5</v>
      </c>
    </row>
    <row r="33" spans="1:5" ht="12.75">
      <c r="A33" t="s">
        <v>59</v>
      </c>
      <c r="E33" s="39" t="s">
        <v>5</v>
      </c>
    </row>
    <row r="34" spans="1:16" ht="12.75">
      <c r="A34" t="s">
        <v>49</v>
      </c>
      <c s="34" t="s">
        <v>84</v>
      </c>
      <c s="34" t="s">
        <v>366</v>
      </c>
      <c s="35" t="s">
        <v>5</v>
      </c>
      <c s="6" t="s">
        <v>367</v>
      </c>
      <c s="36" t="s">
        <v>182</v>
      </c>
      <c s="37">
        <v>40</v>
      </c>
      <c s="36">
        <v>0</v>
      </c>
      <c s="36">
        <f>ROUND(G34*H34,6)</f>
      </c>
      <c r="L34" s="38">
        <v>0</v>
      </c>
      <c s="32">
        <f>ROUND(ROUND(L34,2)*ROUND(G34,3),2)</f>
      </c>
      <c s="36" t="s">
        <v>55</v>
      </c>
      <c>
        <f>(M34*21)/100</f>
      </c>
      <c t="s">
        <v>27</v>
      </c>
    </row>
    <row r="35" spans="1:5" ht="12.75">
      <c r="A35" s="35" t="s">
        <v>56</v>
      </c>
      <c r="E35" s="39" t="s">
        <v>367</v>
      </c>
    </row>
    <row r="36" spans="1:5" ht="12.75">
      <c r="A36" s="35" t="s">
        <v>57</v>
      </c>
      <c r="E36" s="40" t="s">
        <v>5</v>
      </c>
    </row>
    <row r="37" spans="1:5" ht="12.75">
      <c r="A37" t="s">
        <v>59</v>
      </c>
      <c r="E37" s="39" t="s">
        <v>5</v>
      </c>
    </row>
    <row r="38" spans="1:16" ht="25.5">
      <c r="A38" t="s">
        <v>49</v>
      </c>
      <c s="34" t="s">
        <v>89</v>
      </c>
      <c s="34" t="s">
        <v>368</v>
      </c>
      <c s="35" t="s">
        <v>5</v>
      </c>
      <c s="6" t="s">
        <v>369</v>
      </c>
      <c s="36" t="s">
        <v>182</v>
      </c>
      <c s="37">
        <v>90</v>
      </c>
      <c s="36">
        <v>0</v>
      </c>
      <c s="36">
        <f>ROUND(G38*H38,6)</f>
      </c>
      <c r="L38" s="38">
        <v>0</v>
      </c>
      <c s="32">
        <f>ROUND(ROUND(L38,2)*ROUND(G38,3),2)</f>
      </c>
      <c s="36" t="s">
        <v>55</v>
      </c>
      <c>
        <f>(M38*21)/100</f>
      </c>
      <c t="s">
        <v>27</v>
      </c>
    </row>
    <row r="39" spans="1:5" ht="25.5">
      <c r="A39" s="35" t="s">
        <v>56</v>
      </c>
      <c r="E39" s="39" t="s">
        <v>369</v>
      </c>
    </row>
    <row r="40" spans="1:5" ht="12.75">
      <c r="A40" s="35" t="s">
        <v>57</v>
      </c>
      <c r="E40" s="40" t="s">
        <v>5</v>
      </c>
    </row>
    <row r="41" spans="1:5" ht="12.75">
      <c r="A41" t="s">
        <v>59</v>
      </c>
      <c r="E41" s="39" t="s">
        <v>5</v>
      </c>
    </row>
    <row r="42" spans="1:16" ht="12.75">
      <c r="A42" t="s">
        <v>49</v>
      </c>
      <c s="34" t="s">
        <v>94</v>
      </c>
      <c s="34" t="s">
        <v>370</v>
      </c>
      <c s="35" t="s">
        <v>5</v>
      </c>
      <c s="6" t="s">
        <v>371</v>
      </c>
      <c s="36" t="s">
        <v>182</v>
      </c>
      <c s="37">
        <v>10</v>
      </c>
      <c s="36">
        <v>0</v>
      </c>
      <c s="36">
        <f>ROUND(G42*H42,6)</f>
      </c>
      <c r="L42" s="38">
        <v>0</v>
      </c>
      <c s="32">
        <f>ROUND(ROUND(L42,2)*ROUND(G42,3),2)</f>
      </c>
      <c s="36" t="s">
        <v>55</v>
      </c>
      <c>
        <f>(M42*21)/100</f>
      </c>
      <c t="s">
        <v>27</v>
      </c>
    </row>
    <row r="43" spans="1:5" ht="12.75">
      <c r="A43" s="35" t="s">
        <v>56</v>
      </c>
      <c r="E43" s="39" t="s">
        <v>371</v>
      </c>
    </row>
    <row r="44" spans="1:5" ht="12.75">
      <c r="A44" s="35" t="s">
        <v>57</v>
      </c>
      <c r="E44" s="40" t="s">
        <v>5</v>
      </c>
    </row>
    <row r="45" spans="1:5" ht="12.75">
      <c r="A45" t="s">
        <v>59</v>
      </c>
      <c r="E45" s="39" t="s">
        <v>5</v>
      </c>
    </row>
    <row r="46" spans="1:16" ht="12.75">
      <c r="A46" t="s">
        <v>49</v>
      </c>
      <c s="34" t="s">
        <v>150</v>
      </c>
      <c s="34" t="s">
        <v>372</v>
      </c>
      <c s="35" t="s">
        <v>5</v>
      </c>
      <c s="6" t="s">
        <v>373</v>
      </c>
      <c s="36" t="s">
        <v>182</v>
      </c>
      <c s="37">
        <v>10</v>
      </c>
      <c s="36">
        <v>0</v>
      </c>
      <c s="36">
        <f>ROUND(G46*H46,6)</f>
      </c>
      <c r="L46" s="38">
        <v>0</v>
      </c>
      <c s="32">
        <f>ROUND(ROUND(L46,2)*ROUND(G46,3),2)</f>
      </c>
      <c s="36" t="s">
        <v>55</v>
      </c>
      <c>
        <f>(M46*21)/100</f>
      </c>
      <c t="s">
        <v>27</v>
      </c>
    </row>
    <row r="47" spans="1:5" ht="12.75">
      <c r="A47" s="35" t="s">
        <v>56</v>
      </c>
      <c r="E47" s="39" t="s">
        <v>373</v>
      </c>
    </row>
    <row r="48" spans="1:5" ht="12.75">
      <c r="A48" s="35" t="s">
        <v>57</v>
      </c>
      <c r="E48" s="40" t="s">
        <v>5</v>
      </c>
    </row>
    <row r="49" spans="1:5" ht="12.75">
      <c r="A49" t="s">
        <v>59</v>
      </c>
      <c r="E49" s="39" t="s">
        <v>5</v>
      </c>
    </row>
    <row r="50" spans="1:16" ht="12.75">
      <c r="A50" t="s">
        <v>49</v>
      </c>
      <c s="34" t="s">
        <v>153</v>
      </c>
      <c s="34" t="s">
        <v>374</v>
      </c>
      <c s="35" t="s">
        <v>5</v>
      </c>
      <c s="6" t="s">
        <v>371</v>
      </c>
      <c s="36" t="s">
        <v>182</v>
      </c>
      <c s="37">
        <v>10</v>
      </c>
      <c s="36">
        <v>0</v>
      </c>
      <c s="36">
        <f>ROUND(G50*H50,6)</f>
      </c>
      <c r="L50" s="38">
        <v>0</v>
      </c>
      <c s="32">
        <f>ROUND(ROUND(L50,2)*ROUND(G50,3),2)</f>
      </c>
      <c s="36" t="s">
        <v>55</v>
      </c>
      <c>
        <f>(M50*21)/100</f>
      </c>
      <c t="s">
        <v>27</v>
      </c>
    </row>
    <row r="51" spans="1:5" ht="12.75">
      <c r="A51" s="35" t="s">
        <v>56</v>
      </c>
      <c r="E51" s="39" t="s">
        <v>371</v>
      </c>
    </row>
    <row r="52" spans="1:5" ht="12.75">
      <c r="A52" s="35" t="s">
        <v>57</v>
      </c>
      <c r="E52" s="40" t="s">
        <v>5</v>
      </c>
    </row>
    <row r="53" spans="1:5" ht="12.75">
      <c r="A53" t="s">
        <v>59</v>
      </c>
      <c r="E53" s="39" t="s">
        <v>5</v>
      </c>
    </row>
    <row r="54" spans="1:16" ht="12.75">
      <c r="A54" t="s">
        <v>49</v>
      </c>
      <c s="34" t="s">
        <v>156</v>
      </c>
      <c s="34" t="s">
        <v>375</v>
      </c>
      <c s="35" t="s">
        <v>5</v>
      </c>
      <c s="6" t="s">
        <v>376</v>
      </c>
      <c s="36" t="s">
        <v>132</v>
      </c>
      <c s="37">
        <v>1</v>
      </c>
      <c s="36">
        <v>0</v>
      </c>
      <c s="36">
        <f>ROUND(G54*H54,6)</f>
      </c>
      <c r="L54" s="38">
        <v>0</v>
      </c>
      <c s="32">
        <f>ROUND(ROUND(L54,2)*ROUND(G54,3),2)</f>
      </c>
      <c s="36" t="s">
        <v>55</v>
      </c>
      <c>
        <f>(M54*21)/100</f>
      </c>
      <c t="s">
        <v>27</v>
      </c>
    </row>
    <row r="55" spans="1:5" ht="12.75">
      <c r="A55" s="35" t="s">
        <v>56</v>
      </c>
      <c r="E55" s="39" t="s">
        <v>376</v>
      </c>
    </row>
    <row r="56" spans="1:5" ht="12.75">
      <c r="A56" s="35" t="s">
        <v>57</v>
      </c>
      <c r="E56" s="40" t="s">
        <v>5</v>
      </c>
    </row>
    <row r="57" spans="1:5" ht="12.75">
      <c r="A57" t="s">
        <v>59</v>
      </c>
      <c r="E57" s="39" t="s">
        <v>5</v>
      </c>
    </row>
    <row r="58" spans="1:16" ht="12.75">
      <c r="A58" t="s">
        <v>49</v>
      </c>
      <c s="34" t="s">
        <v>159</v>
      </c>
      <c s="34" t="s">
        <v>377</v>
      </c>
      <c s="35" t="s">
        <v>5</v>
      </c>
      <c s="6" t="s">
        <v>378</v>
      </c>
      <c s="36" t="s">
        <v>132</v>
      </c>
      <c s="37">
        <v>1</v>
      </c>
      <c s="36">
        <v>0</v>
      </c>
      <c s="36">
        <f>ROUND(G58*H58,6)</f>
      </c>
      <c r="L58" s="38">
        <v>0</v>
      </c>
      <c s="32">
        <f>ROUND(ROUND(L58,2)*ROUND(G58,3),2)</f>
      </c>
      <c s="36" t="s">
        <v>55</v>
      </c>
      <c>
        <f>(M58*21)/100</f>
      </c>
      <c t="s">
        <v>27</v>
      </c>
    </row>
    <row r="59" spans="1:5" ht="12.75">
      <c r="A59" s="35" t="s">
        <v>56</v>
      </c>
      <c r="E59" s="39" t="s">
        <v>378</v>
      </c>
    </row>
    <row r="60" spans="1:5" ht="12.75">
      <c r="A60" s="35" t="s">
        <v>57</v>
      </c>
      <c r="E60" s="40" t="s">
        <v>5</v>
      </c>
    </row>
    <row r="61" spans="1:5" ht="12.75">
      <c r="A61" t="s">
        <v>59</v>
      </c>
      <c r="E61" s="39" t="s">
        <v>5</v>
      </c>
    </row>
    <row r="62" spans="1:16" ht="25.5">
      <c r="A62" t="s">
        <v>49</v>
      </c>
      <c s="34" t="s">
        <v>162</v>
      </c>
      <c s="34" t="s">
        <v>379</v>
      </c>
      <c s="35" t="s">
        <v>5</v>
      </c>
      <c s="6" t="s">
        <v>380</v>
      </c>
      <c s="36" t="s">
        <v>132</v>
      </c>
      <c s="37">
        <v>1</v>
      </c>
      <c s="36">
        <v>0</v>
      </c>
      <c s="36">
        <f>ROUND(G62*H62,6)</f>
      </c>
      <c r="L62" s="38">
        <v>0</v>
      </c>
      <c s="32">
        <f>ROUND(ROUND(L62,2)*ROUND(G62,3),2)</f>
      </c>
      <c s="36" t="s">
        <v>55</v>
      </c>
      <c>
        <f>(M62*21)/100</f>
      </c>
      <c t="s">
        <v>27</v>
      </c>
    </row>
    <row r="63" spans="1:5" ht="25.5">
      <c r="A63" s="35" t="s">
        <v>56</v>
      </c>
      <c r="E63" s="39" t="s">
        <v>380</v>
      </c>
    </row>
    <row r="64" spans="1:5" ht="12.75">
      <c r="A64" s="35" t="s">
        <v>57</v>
      </c>
      <c r="E64" s="40" t="s">
        <v>5</v>
      </c>
    </row>
    <row r="65" spans="1:5" ht="12.75">
      <c r="A65" t="s">
        <v>59</v>
      </c>
      <c r="E65" s="39" t="s">
        <v>5</v>
      </c>
    </row>
    <row r="66" spans="1:16" ht="25.5">
      <c r="A66" t="s">
        <v>49</v>
      </c>
      <c s="34" t="s">
        <v>166</v>
      </c>
      <c s="34" t="s">
        <v>381</v>
      </c>
      <c s="35" t="s">
        <v>5</v>
      </c>
      <c s="6" t="s">
        <v>382</v>
      </c>
      <c s="36" t="s">
        <v>132</v>
      </c>
      <c s="37">
        <v>1</v>
      </c>
      <c s="36">
        <v>0</v>
      </c>
      <c s="36">
        <f>ROUND(G66*H66,6)</f>
      </c>
      <c r="L66" s="38">
        <v>0</v>
      </c>
      <c s="32">
        <f>ROUND(ROUND(L66,2)*ROUND(G66,3),2)</f>
      </c>
      <c s="36" t="s">
        <v>55</v>
      </c>
      <c>
        <f>(M66*21)/100</f>
      </c>
      <c t="s">
        <v>27</v>
      </c>
    </row>
    <row r="67" spans="1:5" ht="25.5">
      <c r="A67" s="35" t="s">
        <v>56</v>
      </c>
      <c r="E67" s="39" t="s">
        <v>382</v>
      </c>
    </row>
    <row r="68" spans="1:5" ht="12.75">
      <c r="A68" s="35" t="s">
        <v>57</v>
      </c>
      <c r="E68" s="40" t="s">
        <v>5</v>
      </c>
    </row>
    <row r="69" spans="1:5" ht="12.75">
      <c r="A69" t="s">
        <v>59</v>
      </c>
      <c r="E69" s="39" t="s">
        <v>5</v>
      </c>
    </row>
    <row r="70" spans="1:16" ht="38.25">
      <c r="A70" t="s">
        <v>49</v>
      </c>
      <c s="34" t="s">
        <v>169</v>
      </c>
      <c s="34" t="s">
        <v>383</v>
      </c>
      <c s="35" t="s">
        <v>5</v>
      </c>
      <c s="6" t="s">
        <v>384</v>
      </c>
      <c s="36" t="s">
        <v>182</v>
      </c>
      <c s="37">
        <v>130</v>
      </c>
      <c s="36">
        <v>0</v>
      </c>
      <c s="36">
        <f>ROUND(G70*H70,6)</f>
      </c>
      <c r="L70" s="38">
        <v>0</v>
      </c>
      <c s="32">
        <f>ROUND(ROUND(L70,2)*ROUND(G70,3),2)</f>
      </c>
      <c s="36" t="s">
        <v>55</v>
      </c>
      <c>
        <f>(M70*21)/100</f>
      </c>
      <c t="s">
        <v>27</v>
      </c>
    </row>
    <row r="71" spans="1:5" ht="38.25">
      <c r="A71" s="35" t="s">
        <v>56</v>
      </c>
      <c r="E71" s="39" t="s">
        <v>385</v>
      </c>
    </row>
    <row r="72" spans="1:5" ht="12.75">
      <c r="A72" s="35" t="s">
        <v>57</v>
      </c>
      <c r="E72" s="40" t="s">
        <v>5</v>
      </c>
    </row>
    <row r="73" spans="1:5" ht="12.75">
      <c r="A73" t="s">
        <v>59</v>
      </c>
      <c r="E73" s="39" t="s">
        <v>5</v>
      </c>
    </row>
    <row r="74" spans="1:16" ht="25.5">
      <c r="A74" t="s">
        <v>49</v>
      </c>
      <c s="34" t="s">
        <v>172</v>
      </c>
      <c s="34" t="s">
        <v>386</v>
      </c>
      <c s="35" t="s">
        <v>5</v>
      </c>
      <c s="6" t="s">
        <v>387</v>
      </c>
      <c s="36" t="s">
        <v>213</v>
      </c>
      <c s="37">
        <v>0.1</v>
      </c>
      <c s="36">
        <v>0</v>
      </c>
      <c s="36">
        <f>ROUND(G74*H74,6)</f>
      </c>
      <c r="L74" s="38">
        <v>0</v>
      </c>
      <c s="32">
        <f>ROUND(ROUND(L74,2)*ROUND(G74,3),2)</f>
      </c>
      <c s="36" t="s">
        <v>55</v>
      </c>
      <c>
        <f>(M74*21)/100</f>
      </c>
      <c t="s">
        <v>27</v>
      </c>
    </row>
    <row r="75" spans="1:5" ht="25.5">
      <c r="A75" s="35" t="s">
        <v>56</v>
      </c>
      <c r="E75" s="39" t="s">
        <v>387</v>
      </c>
    </row>
    <row r="76" spans="1:5" ht="12.75">
      <c r="A76" s="35" t="s">
        <v>57</v>
      </c>
      <c r="E76" s="40" t="s">
        <v>5</v>
      </c>
    </row>
    <row r="77" spans="1:5" ht="12.75">
      <c r="A77" t="s">
        <v>59</v>
      </c>
      <c r="E77" s="39" t="s">
        <v>5</v>
      </c>
    </row>
    <row r="78" spans="1:16" ht="12.75">
      <c r="A78" t="s">
        <v>49</v>
      </c>
      <c s="34" t="s">
        <v>176</v>
      </c>
      <c s="34" t="s">
        <v>388</v>
      </c>
      <c s="35" t="s">
        <v>5</v>
      </c>
      <c s="6" t="s">
        <v>389</v>
      </c>
      <c s="36" t="s">
        <v>132</v>
      </c>
      <c s="37">
        <v>1</v>
      </c>
      <c s="36">
        <v>0</v>
      </c>
      <c s="36">
        <f>ROUND(G78*H78,6)</f>
      </c>
      <c r="L78" s="38">
        <v>0</v>
      </c>
      <c s="32">
        <f>ROUND(ROUND(L78,2)*ROUND(G78,3),2)</f>
      </c>
      <c s="36" t="s">
        <v>133</v>
      </c>
      <c>
        <f>(M78*21)/100</f>
      </c>
      <c t="s">
        <v>27</v>
      </c>
    </row>
    <row r="79" spans="1:5" ht="12.75">
      <c r="A79" s="35" t="s">
        <v>56</v>
      </c>
      <c r="E79" s="39" t="s">
        <v>389</v>
      </c>
    </row>
    <row r="80" spans="1:5" ht="12.75">
      <c r="A80" s="35" t="s">
        <v>57</v>
      </c>
      <c r="E80" s="40" t="s">
        <v>5</v>
      </c>
    </row>
    <row r="81" spans="1:5" ht="12.75">
      <c r="A81" t="s">
        <v>59</v>
      </c>
      <c r="E81" s="39" t="s">
        <v>5</v>
      </c>
    </row>
    <row r="82" spans="1:16" ht="12.75">
      <c r="A82" t="s">
        <v>49</v>
      </c>
      <c s="34" t="s">
        <v>179</v>
      </c>
      <c s="34" t="s">
        <v>390</v>
      </c>
      <c s="35" t="s">
        <v>5</v>
      </c>
      <c s="6" t="s">
        <v>391</v>
      </c>
      <c s="36" t="s">
        <v>132</v>
      </c>
      <c s="37">
        <v>1</v>
      </c>
      <c s="36">
        <v>0</v>
      </c>
      <c s="36">
        <f>ROUND(G82*H82,6)</f>
      </c>
      <c r="L82" s="38">
        <v>0</v>
      </c>
      <c s="32">
        <f>ROUND(ROUND(L82,2)*ROUND(G82,3),2)</f>
      </c>
      <c s="36" t="s">
        <v>133</v>
      </c>
      <c>
        <f>(M82*21)/100</f>
      </c>
      <c t="s">
        <v>27</v>
      </c>
    </row>
    <row r="83" spans="1:5" ht="12.75">
      <c r="A83" s="35" t="s">
        <v>56</v>
      </c>
      <c r="E83" s="39" t="s">
        <v>391</v>
      </c>
    </row>
    <row r="84" spans="1:5" ht="12.75">
      <c r="A84" s="35" t="s">
        <v>57</v>
      </c>
      <c r="E84" s="40" t="s">
        <v>5</v>
      </c>
    </row>
    <row r="85" spans="1:5" ht="12.75">
      <c r="A85" t="s">
        <v>59</v>
      </c>
      <c r="E85" s="39" t="s">
        <v>5</v>
      </c>
    </row>
    <row r="86" spans="1:16" ht="12.75">
      <c r="A86" t="s">
        <v>49</v>
      </c>
      <c s="34" t="s">
        <v>183</v>
      </c>
      <c s="34" t="s">
        <v>392</v>
      </c>
      <c s="35" t="s">
        <v>5</v>
      </c>
      <c s="6" t="s">
        <v>393</v>
      </c>
      <c s="36" t="s">
        <v>182</v>
      </c>
      <c s="37">
        <v>10</v>
      </c>
      <c s="36">
        <v>0</v>
      </c>
      <c s="36">
        <f>ROUND(G86*H86,6)</f>
      </c>
      <c r="L86" s="38">
        <v>0</v>
      </c>
      <c s="32">
        <f>ROUND(ROUND(L86,2)*ROUND(G86,3),2)</f>
      </c>
      <c s="36" t="s">
        <v>55</v>
      </c>
      <c>
        <f>(M86*21)/100</f>
      </c>
      <c t="s">
        <v>27</v>
      </c>
    </row>
    <row r="87" spans="1:5" ht="12.75">
      <c r="A87" s="35" t="s">
        <v>56</v>
      </c>
      <c r="E87" s="39" t="s">
        <v>393</v>
      </c>
    </row>
    <row r="88" spans="1:5" ht="12.75">
      <c r="A88" s="35" t="s">
        <v>57</v>
      </c>
      <c r="E88" s="40" t="s">
        <v>5</v>
      </c>
    </row>
    <row r="89" spans="1:5" ht="12.75">
      <c r="A89" t="s">
        <v>59</v>
      </c>
      <c r="E89" s="39" t="s">
        <v>5</v>
      </c>
    </row>
    <row r="90" spans="1:16" ht="12.75">
      <c r="A90" t="s">
        <v>49</v>
      </c>
      <c s="34" t="s">
        <v>186</v>
      </c>
      <c s="34" t="s">
        <v>394</v>
      </c>
      <c s="35" t="s">
        <v>5</v>
      </c>
      <c s="6" t="s">
        <v>395</v>
      </c>
      <c s="36" t="s">
        <v>132</v>
      </c>
      <c s="37">
        <v>1</v>
      </c>
      <c s="36">
        <v>0</v>
      </c>
      <c s="36">
        <f>ROUND(G90*H90,6)</f>
      </c>
      <c r="L90" s="38">
        <v>0</v>
      </c>
      <c s="32">
        <f>ROUND(ROUND(L90,2)*ROUND(G90,3),2)</f>
      </c>
      <c s="36" t="s">
        <v>55</v>
      </c>
      <c>
        <f>(M90*21)/100</f>
      </c>
      <c t="s">
        <v>27</v>
      </c>
    </row>
    <row r="91" spans="1:5" ht="12.75">
      <c r="A91" s="35" t="s">
        <v>56</v>
      </c>
      <c r="E91" s="39" t="s">
        <v>395</v>
      </c>
    </row>
    <row r="92" spans="1:5" ht="12.75">
      <c r="A92" s="35" t="s">
        <v>57</v>
      </c>
      <c r="E92" s="40" t="s">
        <v>5</v>
      </c>
    </row>
    <row r="93" spans="1:5" ht="12.75">
      <c r="A93" t="s">
        <v>59</v>
      </c>
      <c r="E93" s="39" t="s">
        <v>5</v>
      </c>
    </row>
    <row r="94" spans="1:16" ht="25.5">
      <c r="A94" t="s">
        <v>49</v>
      </c>
      <c s="34" t="s">
        <v>189</v>
      </c>
      <c s="34" t="s">
        <v>396</v>
      </c>
      <c s="35" t="s">
        <v>5</v>
      </c>
      <c s="6" t="s">
        <v>397</v>
      </c>
      <c s="36" t="s">
        <v>132</v>
      </c>
      <c s="37">
        <v>1</v>
      </c>
      <c s="36">
        <v>0</v>
      </c>
      <c s="36">
        <f>ROUND(G94*H94,6)</f>
      </c>
      <c r="L94" s="38">
        <v>0</v>
      </c>
      <c s="32">
        <f>ROUND(ROUND(L94,2)*ROUND(G94,3),2)</f>
      </c>
      <c s="36" t="s">
        <v>55</v>
      </c>
      <c>
        <f>(M94*21)/100</f>
      </c>
      <c t="s">
        <v>27</v>
      </c>
    </row>
    <row r="95" spans="1:5" ht="25.5">
      <c r="A95" s="35" t="s">
        <v>56</v>
      </c>
      <c r="E95" s="39" t="s">
        <v>397</v>
      </c>
    </row>
    <row r="96" spans="1:5" ht="12.75">
      <c r="A96" s="35" t="s">
        <v>57</v>
      </c>
      <c r="E96" s="40" t="s">
        <v>5</v>
      </c>
    </row>
    <row r="97" spans="1:5" ht="12.75">
      <c r="A97" t="s">
        <v>59</v>
      </c>
      <c r="E97" s="39" t="s">
        <v>5</v>
      </c>
    </row>
    <row r="98" spans="1:16" ht="12.75">
      <c r="A98" t="s">
        <v>49</v>
      </c>
      <c s="34" t="s">
        <v>192</v>
      </c>
      <c s="34" t="s">
        <v>398</v>
      </c>
      <c s="35" t="s">
        <v>5</v>
      </c>
      <c s="6" t="s">
        <v>399</v>
      </c>
      <c s="36" t="s">
        <v>182</v>
      </c>
      <c s="37">
        <v>3</v>
      </c>
      <c s="36">
        <v>0</v>
      </c>
      <c s="36">
        <f>ROUND(G98*H98,6)</f>
      </c>
      <c r="L98" s="38">
        <v>0</v>
      </c>
      <c s="32">
        <f>ROUND(ROUND(L98,2)*ROUND(G98,3),2)</f>
      </c>
      <c s="36" t="s">
        <v>55</v>
      </c>
      <c>
        <f>(M98*21)/100</f>
      </c>
      <c t="s">
        <v>27</v>
      </c>
    </row>
    <row r="99" spans="1:5" ht="12.75">
      <c r="A99" s="35" t="s">
        <v>56</v>
      </c>
      <c r="E99" s="39" t="s">
        <v>399</v>
      </c>
    </row>
    <row r="100" spans="1:5" ht="12.75">
      <c r="A100" s="35" t="s">
        <v>57</v>
      </c>
      <c r="E100" s="40" t="s">
        <v>5</v>
      </c>
    </row>
    <row r="101" spans="1:5" ht="12.75">
      <c r="A101" t="s">
        <v>59</v>
      </c>
      <c r="E101" s="39" t="s">
        <v>5</v>
      </c>
    </row>
    <row r="102" spans="1:16" ht="25.5">
      <c r="A102" t="s">
        <v>49</v>
      </c>
      <c s="34" t="s">
        <v>195</v>
      </c>
      <c s="34" t="s">
        <v>400</v>
      </c>
      <c s="35" t="s">
        <v>5</v>
      </c>
      <c s="6" t="s">
        <v>401</v>
      </c>
      <c s="36" t="s">
        <v>182</v>
      </c>
      <c s="37">
        <v>3</v>
      </c>
      <c s="36">
        <v>0</v>
      </c>
      <c s="36">
        <f>ROUND(G102*H102,6)</f>
      </c>
      <c r="L102" s="38">
        <v>0</v>
      </c>
      <c s="32">
        <f>ROUND(ROUND(L102,2)*ROUND(G102,3),2)</f>
      </c>
      <c s="36" t="s">
        <v>55</v>
      </c>
      <c>
        <f>(M102*21)/100</f>
      </c>
      <c t="s">
        <v>27</v>
      </c>
    </row>
    <row r="103" spans="1:5" ht="38.25">
      <c r="A103" s="35" t="s">
        <v>56</v>
      </c>
      <c r="E103" s="39" t="s">
        <v>402</v>
      </c>
    </row>
    <row r="104" spans="1:5" ht="12.75">
      <c r="A104" s="35" t="s">
        <v>57</v>
      </c>
      <c r="E104" s="40" t="s">
        <v>5</v>
      </c>
    </row>
    <row r="105" spans="1:5" ht="12.75">
      <c r="A105" t="s">
        <v>59</v>
      </c>
      <c r="E105" s="39" t="s">
        <v>5</v>
      </c>
    </row>
    <row r="106" spans="1:16" ht="12.75">
      <c r="A106" t="s">
        <v>49</v>
      </c>
      <c s="34" t="s">
        <v>198</v>
      </c>
      <c s="34" t="s">
        <v>403</v>
      </c>
      <c s="35" t="s">
        <v>5</v>
      </c>
      <c s="6" t="s">
        <v>404</v>
      </c>
      <c s="36" t="s">
        <v>182</v>
      </c>
      <c s="37">
        <v>50</v>
      </c>
      <c s="36">
        <v>0</v>
      </c>
      <c s="36">
        <f>ROUND(G106*H106,6)</f>
      </c>
      <c r="L106" s="38">
        <v>0</v>
      </c>
      <c s="32">
        <f>ROUND(ROUND(L106,2)*ROUND(G106,3),2)</f>
      </c>
      <c s="36" t="s">
        <v>55</v>
      </c>
      <c>
        <f>(M106*21)/100</f>
      </c>
      <c t="s">
        <v>27</v>
      </c>
    </row>
    <row r="107" spans="1:5" ht="12.75">
      <c r="A107" s="35" t="s">
        <v>56</v>
      </c>
      <c r="E107" s="39" t="s">
        <v>404</v>
      </c>
    </row>
    <row r="108" spans="1:5" ht="12.75">
      <c r="A108" s="35" t="s">
        <v>57</v>
      </c>
      <c r="E108" s="40" t="s">
        <v>5</v>
      </c>
    </row>
    <row r="109" spans="1:5" ht="12.75">
      <c r="A109" t="s">
        <v>59</v>
      </c>
      <c r="E109" s="39" t="s">
        <v>5</v>
      </c>
    </row>
    <row r="110" spans="1:16" ht="25.5">
      <c r="A110" t="s">
        <v>49</v>
      </c>
      <c s="34" t="s">
        <v>201</v>
      </c>
      <c s="34" t="s">
        <v>405</v>
      </c>
      <c s="35" t="s">
        <v>5</v>
      </c>
      <c s="6" t="s">
        <v>406</v>
      </c>
      <c s="36" t="s">
        <v>182</v>
      </c>
      <c s="37">
        <v>50</v>
      </c>
      <c s="36">
        <v>0</v>
      </c>
      <c s="36">
        <f>ROUND(G110*H110,6)</f>
      </c>
      <c r="L110" s="38">
        <v>0</v>
      </c>
      <c s="32">
        <f>ROUND(ROUND(L110,2)*ROUND(G110,3),2)</f>
      </c>
      <c s="36" t="s">
        <v>55</v>
      </c>
      <c>
        <f>(M110*21)/100</f>
      </c>
      <c t="s">
        <v>27</v>
      </c>
    </row>
    <row r="111" spans="1:5" ht="51">
      <c r="A111" s="35" t="s">
        <v>56</v>
      </c>
      <c r="E111" s="39" t="s">
        <v>407</v>
      </c>
    </row>
    <row r="112" spans="1:5" ht="12.75">
      <c r="A112" s="35" t="s">
        <v>57</v>
      </c>
      <c r="E112" s="40" t="s">
        <v>5</v>
      </c>
    </row>
    <row r="113" spans="1:5" ht="12.75">
      <c r="A113" t="s">
        <v>59</v>
      </c>
      <c r="E113" s="39" t="s">
        <v>5</v>
      </c>
    </row>
    <row r="114" spans="1:16" ht="25.5">
      <c r="A114" t="s">
        <v>49</v>
      </c>
      <c s="34" t="s">
        <v>204</v>
      </c>
      <c s="34" t="s">
        <v>408</v>
      </c>
      <c s="35" t="s">
        <v>5</v>
      </c>
      <c s="6" t="s">
        <v>409</v>
      </c>
      <c s="36" t="s">
        <v>132</v>
      </c>
      <c s="37">
        <v>1</v>
      </c>
      <c s="36">
        <v>0</v>
      </c>
      <c s="36">
        <f>ROUND(G114*H114,6)</f>
      </c>
      <c r="L114" s="38">
        <v>0</v>
      </c>
      <c s="32">
        <f>ROUND(ROUND(L114,2)*ROUND(G114,3),2)</f>
      </c>
      <c s="36" t="s">
        <v>55</v>
      </c>
      <c>
        <f>(M114*21)/100</f>
      </c>
      <c t="s">
        <v>27</v>
      </c>
    </row>
    <row r="115" spans="1:5" ht="25.5">
      <c r="A115" s="35" t="s">
        <v>56</v>
      </c>
      <c r="E115" s="39" t="s">
        <v>409</v>
      </c>
    </row>
    <row r="116" spans="1:5" ht="12.75">
      <c r="A116" s="35" t="s">
        <v>57</v>
      </c>
      <c r="E116" s="40" t="s">
        <v>5</v>
      </c>
    </row>
    <row r="117" spans="1:5" ht="12.75">
      <c r="A117" t="s">
        <v>59</v>
      </c>
      <c r="E117" s="39" t="s">
        <v>5</v>
      </c>
    </row>
    <row r="118" spans="1:16" ht="12.75">
      <c r="A118" t="s">
        <v>49</v>
      </c>
      <c s="34" t="s">
        <v>207</v>
      </c>
      <c s="34" t="s">
        <v>410</v>
      </c>
      <c s="35" t="s">
        <v>5</v>
      </c>
      <c s="6" t="s">
        <v>411</v>
      </c>
      <c s="36" t="s">
        <v>132</v>
      </c>
      <c s="37">
        <v>1</v>
      </c>
      <c s="36">
        <v>0</v>
      </c>
      <c s="36">
        <f>ROUND(G118*H118,6)</f>
      </c>
      <c r="L118" s="38">
        <v>0</v>
      </c>
      <c s="32">
        <f>ROUND(ROUND(L118,2)*ROUND(G118,3),2)</f>
      </c>
      <c s="36" t="s">
        <v>55</v>
      </c>
      <c>
        <f>(M118*21)/100</f>
      </c>
      <c t="s">
        <v>27</v>
      </c>
    </row>
    <row r="119" spans="1:5" ht="12.75">
      <c r="A119" s="35" t="s">
        <v>56</v>
      </c>
      <c r="E119" s="39" t="s">
        <v>411</v>
      </c>
    </row>
    <row r="120" spans="1:5" ht="12.75">
      <c r="A120" s="35" t="s">
        <v>57</v>
      </c>
      <c r="E120" s="40" t="s">
        <v>5</v>
      </c>
    </row>
    <row r="121" spans="1:5" ht="12.75">
      <c r="A121" t="s">
        <v>59</v>
      </c>
      <c r="E121" s="39" t="s">
        <v>5</v>
      </c>
    </row>
    <row r="122" spans="1:16" ht="25.5">
      <c r="A122" t="s">
        <v>49</v>
      </c>
      <c s="34" t="s">
        <v>210</v>
      </c>
      <c s="34" t="s">
        <v>412</v>
      </c>
      <c s="35" t="s">
        <v>5</v>
      </c>
      <c s="6" t="s">
        <v>413</v>
      </c>
      <c s="36" t="s">
        <v>132</v>
      </c>
      <c s="37">
        <v>1</v>
      </c>
      <c s="36">
        <v>0</v>
      </c>
      <c s="36">
        <f>ROUND(G122*H122,6)</f>
      </c>
      <c r="L122" s="38">
        <v>0</v>
      </c>
      <c s="32">
        <f>ROUND(ROUND(L122,2)*ROUND(G122,3),2)</f>
      </c>
      <c s="36" t="s">
        <v>55</v>
      </c>
      <c>
        <f>(M122*21)/100</f>
      </c>
      <c t="s">
        <v>27</v>
      </c>
    </row>
    <row r="123" spans="1:5" ht="25.5">
      <c r="A123" s="35" t="s">
        <v>56</v>
      </c>
      <c r="E123" s="39" t="s">
        <v>413</v>
      </c>
    </row>
    <row r="124" spans="1:5" ht="12.75">
      <c r="A124" s="35" t="s">
        <v>57</v>
      </c>
      <c r="E124" s="40" t="s">
        <v>5</v>
      </c>
    </row>
    <row r="125" spans="1:5" ht="12.75">
      <c r="A125" t="s">
        <v>59</v>
      </c>
      <c r="E125" s="39" t="s">
        <v>5</v>
      </c>
    </row>
    <row r="126" spans="1:16" ht="12.75">
      <c r="A126" t="s">
        <v>49</v>
      </c>
      <c s="34" t="s">
        <v>214</v>
      </c>
      <c s="34" t="s">
        <v>414</v>
      </c>
      <c s="35" t="s">
        <v>5</v>
      </c>
      <c s="6" t="s">
        <v>415</v>
      </c>
      <c s="36" t="s">
        <v>132</v>
      </c>
      <c s="37">
        <v>1</v>
      </c>
      <c s="36">
        <v>0</v>
      </c>
      <c s="36">
        <f>ROUND(G126*H126,6)</f>
      </c>
      <c r="L126" s="38">
        <v>0</v>
      </c>
      <c s="32">
        <f>ROUND(ROUND(L126,2)*ROUND(G126,3),2)</f>
      </c>
      <c s="36" t="s">
        <v>55</v>
      </c>
      <c>
        <f>(M126*21)/100</f>
      </c>
      <c t="s">
        <v>27</v>
      </c>
    </row>
    <row r="127" spans="1:5" ht="12.75">
      <c r="A127" s="35" t="s">
        <v>56</v>
      </c>
      <c r="E127" s="39" t="s">
        <v>415</v>
      </c>
    </row>
    <row r="128" spans="1:5" ht="12.75">
      <c r="A128" s="35" t="s">
        <v>57</v>
      </c>
      <c r="E128" s="40" t="s">
        <v>5</v>
      </c>
    </row>
    <row r="129" spans="1:5" ht="12.75">
      <c r="A129" t="s">
        <v>59</v>
      </c>
      <c r="E129" s="39" t="s">
        <v>5</v>
      </c>
    </row>
    <row r="130" spans="1:16" ht="12.75">
      <c r="A130" t="s">
        <v>49</v>
      </c>
      <c s="34" t="s">
        <v>218</v>
      </c>
      <c s="34" t="s">
        <v>416</v>
      </c>
      <c s="35" t="s">
        <v>5</v>
      </c>
      <c s="6" t="s">
        <v>417</v>
      </c>
      <c s="36" t="s">
        <v>132</v>
      </c>
      <c s="37">
        <v>2</v>
      </c>
      <c s="36">
        <v>0</v>
      </c>
      <c s="36">
        <f>ROUND(G130*H130,6)</f>
      </c>
      <c r="L130" s="38">
        <v>0</v>
      </c>
      <c s="32">
        <f>ROUND(ROUND(L130,2)*ROUND(G130,3),2)</f>
      </c>
      <c s="36" t="s">
        <v>55</v>
      </c>
      <c>
        <f>(M130*21)/100</f>
      </c>
      <c t="s">
        <v>27</v>
      </c>
    </row>
    <row r="131" spans="1:5" ht="12.75">
      <c r="A131" s="35" t="s">
        <v>56</v>
      </c>
      <c r="E131" s="39" t="s">
        <v>417</v>
      </c>
    </row>
    <row r="132" spans="1:5" ht="12.75">
      <c r="A132" s="35" t="s">
        <v>57</v>
      </c>
      <c r="E132" s="40" t="s">
        <v>5</v>
      </c>
    </row>
    <row r="133" spans="1:5" ht="12.75">
      <c r="A133" t="s">
        <v>59</v>
      </c>
      <c r="E133" s="39" t="s">
        <v>5</v>
      </c>
    </row>
    <row r="134" spans="1:16" ht="12.75">
      <c r="A134" t="s">
        <v>49</v>
      </c>
      <c s="34" t="s">
        <v>221</v>
      </c>
      <c s="34" t="s">
        <v>418</v>
      </c>
      <c s="35" t="s">
        <v>5</v>
      </c>
      <c s="6" t="s">
        <v>419</v>
      </c>
      <c s="36" t="s">
        <v>132</v>
      </c>
      <c s="37">
        <v>1</v>
      </c>
      <c s="36">
        <v>0</v>
      </c>
      <c s="36">
        <f>ROUND(G134*H134,6)</f>
      </c>
      <c r="L134" s="38">
        <v>0</v>
      </c>
      <c s="32">
        <f>ROUND(ROUND(L134,2)*ROUND(G134,3),2)</f>
      </c>
      <c s="36" t="s">
        <v>55</v>
      </c>
      <c>
        <f>(M134*21)/100</f>
      </c>
      <c t="s">
        <v>27</v>
      </c>
    </row>
    <row r="135" spans="1:5" ht="12.75">
      <c r="A135" s="35" t="s">
        <v>56</v>
      </c>
      <c r="E135" s="39" t="s">
        <v>419</v>
      </c>
    </row>
    <row r="136" spans="1:5" ht="12.75">
      <c r="A136" s="35" t="s">
        <v>57</v>
      </c>
      <c r="E136" s="40" t="s">
        <v>5</v>
      </c>
    </row>
    <row r="137" spans="1:5" ht="12.75">
      <c r="A137" t="s">
        <v>59</v>
      </c>
      <c r="E137" s="39" t="s">
        <v>5</v>
      </c>
    </row>
    <row r="138" spans="1:16" ht="12.75">
      <c r="A138" t="s">
        <v>49</v>
      </c>
      <c s="34" t="s">
        <v>225</v>
      </c>
      <c s="34" t="s">
        <v>420</v>
      </c>
      <c s="35" t="s">
        <v>5</v>
      </c>
      <c s="6" t="s">
        <v>421</v>
      </c>
      <c s="36" t="s">
        <v>132</v>
      </c>
      <c s="37">
        <v>1</v>
      </c>
      <c s="36">
        <v>0</v>
      </c>
      <c s="36">
        <f>ROUND(G138*H138,6)</f>
      </c>
      <c r="L138" s="38">
        <v>0</v>
      </c>
      <c s="32">
        <f>ROUND(ROUND(L138,2)*ROUND(G138,3),2)</f>
      </c>
      <c s="36" t="s">
        <v>55</v>
      </c>
      <c>
        <f>(M138*21)/100</f>
      </c>
      <c t="s">
        <v>27</v>
      </c>
    </row>
    <row r="139" spans="1:5" ht="12.75">
      <c r="A139" s="35" t="s">
        <v>56</v>
      </c>
      <c r="E139" s="39" t="s">
        <v>421</v>
      </c>
    </row>
    <row r="140" spans="1:5" ht="12.75">
      <c r="A140" s="35" t="s">
        <v>57</v>
      </c>
      <c r="E140" s="40" t="s">
        <v>5</v>
      </c>
    </row>
    <row r="141" spans="1:5" ht="12.75">
      <c r="A141" t="s">
        <v>59</v>
      </c>
      <c r="E141" s="39" t="s">
        <v>5</v>
      </c>
    </row>
    <row r="142" spans="1:16" ht="25.5">
      <c r="A142" t="s">
        <v>49</v>
      </c>
      <c s="34" t="s">
        <v>228</v>
      </c>
      <c s="34" t="s">
        <v>422</v>
      </c>
      <c s="35" t="s">
        <v>5</v>
      </c>
      <c s="6" t="s">
        <v>423</v>
      </c>
      <c s="36" t="s">
        <v>132</v>
      </c>
      <c s="37">
        <v>2</v>
      </c>
      <c s="36">
        <v>0</v>
      </c>
      <c s="36">
        <f>ROUND(G142*H142,6)</f>
      </c>
      <c r="L142" s="38">
        <v>0</v>
      </c>
      <c s="32">
        <f>ROUND(ROUND(L142,2)*ROUND(G142,3),2)</f>
      </c>
      <c s="36" t="s">
        <v>55</v>
      </c>
      <c>
        <f>(M142*21)/100</f>
      </c>
      <c t="s">
        <v>27</v>
      </c>
    </row>
    <row r="143" spans="1:5" ht="25.5">
      <c r="A143" s="35" t="s">
        <v>56</v>
      </c>
      <c r="E143" s="39" t="s">
        <v>423</v>
      </c>
    </row>
    <row r="144" spans="1:5" ht="12.75">
      <c r="A144" s="35" t="s">
        <v>57</v>
      </c>
      <c r="E144" s="40" t="s">
        <v>5</v>
      </c>
    </row>
    <row r="145" spans="1:5" ht="12.75">
      <c r="A145" t="s">
        <v>59</v>
      </c>
      <c r="E145" s="39" t="s">
        <v>5</v>
      </c>
    </row>
    <row r="146" spans="1:16" ht="12.75">
      <c r="A146" t="s">
        <v>49</v>
      </c>
      <c s="34" t="s">
        <v>231</v>
      </c>
      <c s="34" t="s">
        <v>424</v>
      </c>
      <c s="35" t="s">
        <v>5</v>
      </c>
      <c s="6" t="s">
        <v>425</v>
      </c>
      <c s="36" t="s">
        <v>132</v>
      </c>
      <c s="37">
        <v>1</v>
      </c>
      <c s="36">
        <v>0</v>
      </c>
      <c s="36">
        <f>ROUND(G146*H146,6)</f>
      </c>
      <c r="L146" s="38">
        <v>0</v>
      </c>
      <c s="32">
        <f>ROUND(ROUND(L146,2)*ROUND(G146,3),2)</f>
      </c>
      <c s="36" t="s">
        <v>55</v>
      </c>
      <c>
        <f>(M146*21)/100</f>
      </c>
      <c t="s">
        <v>27</v>
      </c>
    </row>
    <row r="147" spans="1:5" ht="12.75">
      <c r="A147" s="35" t="s">
        <v>56</v>
      </c>
      <c r="E147" s="39" t="s">
        <v>425</v>
      </c>
    </row>
    <row r="148" spans="1:5" ht="12.75">
      <c r="A148" s="35" t="s">
        <v>57</v>
      </c>
      <c r="E148" s="40" t="s">
        <v>5</v>
      </c>
    </row>
    <row r="149" spans="1:5" ht="12.75">
      <c r="A149" t="s">
        <v>59</v>
      </c>
      <c r="E149" s="39" t="s">
        <v>5</v>
      </c>
    </row>
    <row r="150" spans="1:16" ht="12.75">
      <c r="A150" t="s">
        <v>49</v>
      </c>
      <c s="34" t="s">
        <v>234</v>
      </c>
      <c s="34" t="s">
        <v>426</v>
      </c>
      <c s="35" t="s">
        <v>5</v>
      </c>
      <c s="6" t="s">
        <v>427</v>
      </c>
      <c s="36" t="s">
        <v>132</v>
      </c>
      <c s="37">
        <v>1</v>
      </c>
      <c s="36">
        <v>0</v>
      </c>
      <c s="36">
        <f>ROUND(G150*H150,6)</f>
      </c>
      <c r="L150" s="38">
        <v>0</v>
      </c>
      <c s="32">
        <f>ROUND(ROUND(L150,2)*ROUND(G150,3),2)</f>
      </c>
      <c s="36" t="s">
        <v>55</v>
      </c>
      <c>
        <f>(M150*21)/100</f>
      </c>
      <c t="s">
        <v>27</v>
      </c>
    </row>
    <row r="151" spans="1:5" ht="12.75">
      <c r="A151" s="35" t="s">
        <v>56</v>
      </c>
      <c r="E151" s="39" t="s">
        <v>427</v>
      </c>
    </row>
    <row r="152" spans="1:5" ht="12.75">
      <c r="A152" s="35" t="s">
        <v>57</v>
      </c>
      <c r="E152" s="40" t="s">
        <v>5</v>
      </c>
    </row>
    <row r="153" spans="1:5" ht="12.75">
      <c r="A153" t="s">
        <v>59</v>
      </c>
      <c r="E153" s="39" t="s">
        <v>5</v>
      </c>
    </row>
    <row r="154" spans="1:16" ht="25.5">
      <c r="A154" t="s">
        <v>49</v>
      </c>
      <c s="34" t="s">
        <v>237</v>
      </c>
      <c s="34" t="s">
        <v>428</v>
      </c>
      <c s="35" t="s">
        <v>5</v>
      </c>
      <c s="6" t="s">
        <v>429</v>
      </c>
      <c s="36" t="s">
        <v>132</v>
      </c>
      <c s="37">
        <v>2</v>
      </c>
      <c s="36">
        <v>0</v>
      </c>
      <c s="36">
        <f>ROUND(G154*H154,6)</f>
      </c>
      <c r="L154" s="38">
        <v>0</v>
      </c>
      <c s="32">
        <f>ROUND(ROUND(L154,2)*ROUND(G154,3),2)</f>
      </c>
      <c s="36" t="s">
        <v>55</v>
      </c>
      <c>
        <f>(M154*21)/100</f>
      </c>
      <c t="s">
        <v>27</v>
      </c>
    </row>
    <row r="155" spans="1:5" ht="38.25">
      <c r="A155" s="35" t="s">
        <v>56</v>
      </c>
      <c r="E155" s="39" t="s">
        <v>430</v>
      </c>
    </row>
    <row r="156" spans="1:5" ht="12.75">
      <c r="A156" s="35" t="s">
        <v>57</v>
      </c>
      <c r="E156" s="40" t="s">
        <v>5</v>
      </c>
    </row>
    <row r="157" spans="1:5" ht="12.75">
      <c r="A157" t="s">
        <v>59</v>
      </c>
      <c r="E157" s="39" t="s">
        <v>5</v>
      </c>
    </row>
    <row r="158" spans="1:16" ht="12.75">
      <c r="A158" t="s">
        <v>49</v>
      </c>
      <c s="34" t="s">
        <v>240</v>
      </c>
      <c s="34" t="s">
        <v>431</v>
      </c>
      <c s="35" t="s">
        <v>5</v>
      </c>
      <c s="6" t="s">
        <v>432</v>
      </c>
      <c s="36" t="s">
        <v>182</v>
      </c>
      <c s="37">
        <v>10</v>
      </c>
      <c s="36">
        <v>0</v>
      </c>
      <c s="36">
        <f>ROUND(G158*H158,6)</f>
      </c>
      <c r="L158" s="38">
        <v>0</v>
      </c>
      <c s="32">
        <f>ROUND(ROUND(L158,2)*ROUND(G158,3),2)</f>
      </c>
      <c s="36" t="s">
        <v>55</v>
      </c>
      <c>
        <f>(M158*21)/100</f>
      </c>
      <c t="s">
        <v>27</v>
      </c>
    </row>
    <row r="159" spans="1:5" ht="12.75">
      <c r="A159" s="35" t="s">
        <v>56</v>
      </c>
      <c r="E159" s="39" t="s">
        <v>432</v>
      </c>
    </row>
    <row r="160" spans="1:5" ht="12.75">
      <c r="A160" s="35" t="s">
        <v>57</v>
      </c>
      <c r="E160" s="40" t="s">
        <v>5</v>
      </c>
    </row>
    <row r="161" spans="1:5" ht="12.75">
      <c r="A161" t="s">
        <v>59</v>
      </c>
      <c r="E161" s="39" t="s">
        <v>5</v>
      </c>
    </row>
    <row r="162" spans="1:16" ht="12.75">
      <c r="A162" t="s">
        <v>49</v>
      </c>
      <c s="34" t="s">
        <v>243</v>
      </c>
      <c s="34" t="s">
        <v>433</v>
      </c>
      <c s="35" t="s">
        <v>5</v>
      </c>
      <c s="6" t="s">
        <v>434</v>
      </c>
      <c s="36" t="s">
        <v>182</v>
      </c>
      <c s="37">
        <v>5</v>
      </c>
      <c s="36">
        <v>0</v>
      </c>
      <c s="36">
        <f>ROUND(G162*H162,6)</f>
      </c>
      <c r="L162" s="38">
        <v>0</v>
      </c>
      <c s="32">
        <f>ROUND(ROUND(L162,2)*ROUND(G162,3),2)</f>
      </c>
      <c s="36" t="s">
        <v>55</v>
      </c>
      <c>
        <f>(M162*21)/100</f>
      </c>
      <c t="s">
        <v>27</v>
      </c>
    </row>
    <row r="163" spans="1:5" ht="12.75">
      <c r="A163" s="35" t="s">
        <v>56</v>
      </c>
      <c r="E163" s="39" t="s">
        <v>434</v>
      </c>
    </row>
    <row r="164" spans="1:5" ht="12.75">
      <c r="A164" s="35" t="s">
        <v>57</v>
      </c>
      <c r="E164" s="40" t="s">
        <v>5</v>
      </c>
    </row>
    <row r="165" spans="1:5" ht="12.75">
      <c r="A165" t="s">
        <v>59</v>
      </c>
      <c r="E165" s="39" t="s">
        <v>5</v>
      </c>
    </row>
    <row r="166" spans="1:16" ht="12.75">
      <c r="A166" t="s">
        <v>49</v>
      </c>
      <c s="34" t="s">
        <v>246</v>
      </c>
      <c s="34" t="s">
        <v>435</v>
      </c>
      <c s="35" t="s">
        <v>5</v>
      </c>
      <c s="6" t="s">
        <v>436</v>
      </c>
      <c s="36" t="s">
        <v>132</v>
      </c>
      <c s="37">
        <v>1</v>
      </c>
      <c s="36">
        <v>0</v>
      </c>
      <c s="36">
        <f>ROUND(G166*H166,6)</f>
      </c>
      <c r="L166" s="38">
        <v>0</v>
      </c>
      <c s="32">
        <f>ROUND(ROUND(L166,2)*ROUND(G166,3),2)</f>
      </c>
      <c s="36" t="s">
        <v>55</v>
      </c>
      <c>
        <f>(M166*21)/100</f>
      </c>
      <c t="s">
        <v>27</v>
      </c>
    </row>
    <row r="167" spans="1:5" ht="12.75">
      <c r="A167" s="35" t="s">
        <v>56</v>
      </c>
      <c r="E167" s="39" t="s">
        <v>436</v>
      </c>
    </row>
    <row r="168" spans="1:5" ht="12.75">
      <c r="A168" s="35" t="s">
        <v>57</v>
      </c>
      <c r="E168" s="40" t="s">
        <v>5</v>
      </c>
    </row>
    <row r="169" spans="1:5" ht="12.75">
      <c r="A169" t="s">
        <v>59</v>
      </c>
      <c r="E169" s="39" t="s">
        <v>5</v>
      </c>
    </row>
    <row r="170" spans="1:16" ht="12.75">
      <c r="A170" t="s">
        <v>49</v>
      </c>
      <c s="34" t="s">
        <v>249</v>
      </c>
      <c s="34" t="s">
        <v>437</v>
      </c>
      <c s="35" t="s">
        <v>5</v>
      </c>
      <c s="6" t="s">
        <v>438</v>
      </c>
      <c s="36" t="s">
        <v>182</v>
      </c>
      <c s="37">
        <v>1</v>
      </c>
      <c s="36">
        <v>0</v>
      </c>
      <c s="36">
        <f>ROUND(G170*H170,6)</f>
      </c>
      <c r="L170" s="38">
        <v>0</v>
      </c>
      <c s="32">
        <f>ROUND(ROUND(L170,2)*ROUND(G170,3),2)</f>
      </c>
      <c s="36" t="s">
        <v>55</v>
      </c>
      <c>
        <f>(M170*21)/100</f>
      </c>
      <c t="s">
        <v>27</v>
      </c>
    </row>
    <row r="171" spans="1:5" ht="12.75">
      <c r="A171" s="35" t="s">
        <v>56</v>
      </c>
      <c r="E171" s="39" t="s">
        <v>438</v>
      </c>
    </row>
    <row r="172" spans="1:5" ht="12.75">
      <c r="A172" s="35" t="s">
        <v>57</v>
      </c>
      <c r="E172" s="40" t="s">
        <v>5</v>
      </c>
    </row>
    <row r="173" spans="1:5" ht="12.75">
      <c r="A173" t="s">
        <v>59</v>
      </c>
      <c r="E173" s="39" t="s">
        <v>5</v>
      </c>
    </row>
    <row r="174" spans="1:16" ht="12.75">
      <c r="A174" t="s">
        <v>49</v>
      </c>
      <c s="34" t="s">
        <v>253</v>
      </c>
      <c s="34" t="s">
        <v>439</v>
      </c>
      <c s="35" t="s">
        <v>5</v>
      </c>
      <c s="6" t="s">
        <v>440</v>
      </c>
      <c s="36" t="s">
        <v>182</v>
      </c>
      <c s="37">
        <v>1</v>
      </c>
      <c s="36">
        <v>0</v>
      </c>
      <c s="36">
        <f>ROUND(G174*H174,6)</f>
      </c>
      <c r="L174" s="38">
        <v>0</v>
      </c>
      <c s="32">
        <f>ROUND(ROUND(L174,2)*ROUND(G174,3),2)</f>
      </c>
      <c s="36" t="s">
        <v>55</v>
      </c>
      <c>
        <f>(M174*21)/100</f>
      </c>
      <c t="s">
        <v>27</v>
      </c>
    </row>
    <row r="175" spans="1:5" ht="12.75">
      <c r="A175" s="35" t="s">
        <v>56</v>
      </c>
      <c r="E175" s="39" t="s">
        <v>440</v>
      </c>
    </row>
    <row r="176" spans="1:5" ht="12.75">
      <c r="A176" s="35" t="s">
        <v>57</v>
      </c>
      <c r="E176" s="40" t="s">
        <v>5</v>
      </c>
    </row>
    <row r="177" spans="1:5" ht="12.75">
      <c r="A177" t="s">
        <v>59</v>
      </c>
      <c r="E177" s="39" t="s">
        <v>5</v>
      </c>
    </row>
    <row r="178" spans="1:16" ht="25.5">
      <c r="A178" t="s">
        <v>49</v>
      </c>
      <c s="34" t="s">
        <v>257</v>
      </c>
      <c s="34" t="s">
        <v>441</v>
      </c>
      <c s="35" t="s">
        <v>5</v>
      </c>
      <c s="6" t="s">
        <v>442</v>
      </c>
      <c s="36" t="s">
        <v>443</v>
      </c>
      <c s="37">
        <v>1</v>
      </c>
      <c s="36">
        <v>0</v>
      </c>
      <c s="36">
        <f>ROUND(G178*H178,6)</f>
      </c>
      <c r="L178" s="38">
        <v>0</v>
      </c>
      <c s="32">
        <f>ROUND(ROUND(L178,2)*ROUND(G178,3),2)</f>
      </c>
      <c s="36" t="s">
        <v>55</v>
      </c>
      <c>
        <f>(M178*21)/100</f>
      </c>
      <c t="s">
        <v>27</v>
      </c>
    </row>
    <row r="179" spans="1:5" ht="38.25">
      <c r="A179" s="35" t="s">
        <v>56</v>
      </c>
      <c r="E179" s="39" t="s">
        <v>444</v>
      </c>
    </row>
    <row r="180" spans="1:5" ht="12.75">
      <c r="A180" s="35" t="s">
        <v>57</v>
      </c>
      <c r="E180" s="40" t="s">
        <v>5</v>
      </c>
    </row>
    <row r="181" spans="1:5" ht="12.75">
      <c r="A181" t="s">
        <v>59</v>
      </c>
      <c r="E181" s="39" t="s">
        <v>5</v>
      </c>
    </row>
    <row r="182" spans="1:16" ht="25.5">
      <c r="A182" t="s">
        <v>49</v>
      </c>
      <c s="34" t="s">
        <v>262</v>
      </c>
      <c s="34" t="s">
        <v>445</v>
      </c>
      <c s="35" t="s">
        <v>5</v>
      </c>
      <c s="6" t="s">
        <v>446</v>
      </c>
      <c s="36" t="s">
        <v>443</v>
      </c>
      <c s="37">
        <v>20</v>
      </c>
      <c s="36">
        <v>0</v>
      </c>
      <c s="36">
        <f>ROUND(G182*H182,6)</f>
      </c>
      <c r="L182" s="38">
        <v>0</v>
      </c>
      <c s="32">
        <f>ROUND(ROUND(L182,2)*ROUND(G182,3),2)</f>
      </c>
      <c s="36" t="s">
        <v>55</v>
      </c>
      <c>
        <f>(M182*21)/100</f>
      </c>
      <c t="s">
        <v>27</v>
      </c>
    </row>
    <row r="183" spans="1:5" ht="38.25">
      <c r="A183" s="35" t="s">
        <v>56</v>
      </c>
      <c r="E183" s="39" t="s">
        <v>447</v>
      </c>
    </row>
    <row r="184" spans="1:5" ht="12.75">
      <c r="A184" s="35" t="s">
        <v>57</v>
      </c>
      <c r="E184" s="40" t="s">
        <v>5</v>
      </c>
    </row>
    <row r="185" spans="1:5" ht="12.75">
      <c r="A185" t="s">
        <v>59</v>
      </c>
      <c r="E185" s="39" t="s">
        <v>5</v>
      </c>
    </row>
    <row r="186" spans="1:16" ht="12.75">
      <c r="A186" t="s">
        <v>49</v>
      </c>
      <c s="34" t="s">
        <v>264</v>
      </c>
      <c s="34" t="s">
        <v>448</v>
      </c>
      <c s="35" t="s">
        <v>5</v>
      </c>
      <c s="6" t="s">
        <v>449</v>
      </c>
      <c s="36" t="s">
        <v>182</v>
      </c>
      <c s="37">
        <v>10</v>
      </c>
      <c s="36">
        <v>0</v>
      </c>
      <c s="36">
        <f>ROUND(G186*H186,6)</f>
      </c>
      <c r="L186" s="38">
        <v>0</v>
      </c>
      <c s="32">
        <f>ROUND(ROUND(L186,2)*ROUND(G186,3),2)</f>
      </c>
      <c s="36" t="s">
        <v>55</v>
      </c>
      <c>
        <f>(M186*21)/100</f>
      </c>
      <c t="s">
        <v>27</v>
      </c>
    </row>
    <row r="187" spans="1:5" ht="12.75">
      <c r="A187" s="35" t="s">
        <v>56</v>
      </c>
      <c r="E187" s="39" t="s">
        <v>449</v>
      </c>
    </row>
    <row r="188" spans="1:5" ht="12.75">
      <c r="A188" s="35" t="s">
        <v>57</v>
      </c>
      <c r="E188" s="40" t="s">
        <v>5</v>
      </c>
    </row>
    <row r="189" spans="1:5" ht="12.75">
      <c r="A189" t="s">
        <v>59</v>
      </c>
      <c r="E189" s="39" t="s">
        <v>5</v>
      </c>
    </row>
    <row r="190" spans="1:16" ht="25.5">
      <c r="A190" t="s">
        <v>49</v>
      </c>
      <c s="34" t="s">
        <v>266</v>
      </c>
      <c s="34" t="s">
        <v>450</v>
      </c>
      <c s="35" t="s">
        <v>5</v>
      </c>
      <c s="6" t="s">
        <v>451</v>
      </c>
      <c s="36" t="s">
        <v>132</v>
      </c>
      <c s="37">
        <v>1</v>
      </c>
      <c s="36">
        <v>0</v>
      </c>
      <c s="36">
        <f>ROUND(G190*H190,6)</f>
      </c>
      <c r="L190" s="38">
        <v>0</v>
      </c>
      <c s="32">
        <f>ROUND(ROUND(L190,2)*ROUND(G190,3),2)</f>
      </c>
      <c s="36" t="s">
        <v>55</v>
      </c>
      <c>
        <f>(M190*21)/100</f>
      </c>
      <c t="s">
        <v>27</v>
      </c>
    </row>
    <row r="191" spans="1:5" ht="38.25">
      <c r="A191" s="35" t="s">
        <v>56</v>
      </c>
      <c r="E191" s="39" t="s">
        <v>452</v>
      </c>
    </row>
    <row r="192" spans="1:5" ht="12.75">
      <c r="A192" s="35" t="s">
        <v>57</v>
      </c>
      <c r="E192" s="40" t="s">
        <v>5</v>
      </c>
    </row>
    <row r="193" spans="1:5" ht="12.75">
      <c r="A193" t="s">
        <v>59</v>
      </c>
      <c r="E193" s="39" t="s">
        <v>5</v>
      </c>
    </row>
    <row r="194" spans="1:16" ht="38.25">
      <c r="A194" t="s">
        <v>49</v>
      </c>
      <c s="34" t="s">
        <v>268</v>
      </c>
      <c s="34" t="s">
        <v>453</v>
      </c>
      <c s="35" t="s">
        <v>5</v>
      </c>
      <c s="6" t="s">
        <v>454</v>
      </c>
      <c s="36" t="s">
        <v>182</v>
      </c>
      <c s="37">
        <v>10</v>
      </c>
      <c s="36">
        <v>0</v>
      </c>
      <c s="36">
        <f>ROUND(G194*H194,6)</f>
      </c>
      <c r="L194" s="38">
        <v>0</v>
      </c>
      <c s="32">
        <f>ROUND(ROUND(L194,2)*ROUND(G194,3),2)</f>
      </c>
      <c s="36" t="s">
        <v>55</v>
      </c>
      <c>
        <f>(M194*21)/100</f>
      </c>
      <c t="s">
        <v>27</v>
      </c>
    </row>
    <row r="195" spans="1:5" ht="51">
      <c r="A195" s="35" t="s">
        <v>56</v>
      </c>
      <c r="E195" s="39" t="s">
        <v>455</v>
      </c>
    </row>
    <row r="196" spans="1:5" ht="12.75">
      <c r="A196" s="35" t="s">
        <v>57</v>
      </c>
      <c r="E196" s="40" t="s">
        <v>5</v>
      </c>
    </row>
    <row r="197" spans="1:5" ht="12.75">
      <c r="A197" t="s">
        <v>59</v>
      </c>
      <c r="E197" s="39" t="s">
        <v>5</v>
      </c>
    </row>
    <row r="198" spans="1:16" ht="12.75">
      <c r="A198" t="s">
        <v>49</v>
      </c>
      <c s="34" t="s">
        <v>270</v>
      </c>
      <c s="34" t="s">
        <v>456</v>
      </c>
      <c s="35" t="s">
        <v>5</v>
      </c>
      <c s="6" t="s">
        <v>457</v>
      </c>
      <c s="36" t="s">
        <v>132</v>
      </c>
      <c s="37">
        <v>1</v>
      </c>
      <c s="36">
        <v>0</v>
      </c>
      <c s="36">
        <f>ROUND(G198*H198,6)</f>
      </c>
      <c r="L198" s="38">
        <v>0</v>
      </c>
      <c s="32">
        <f>ROUND(ROUND(L198,2)*ROUND(G198,3),2)</f>
      </c>
      <c s="36" t="s">
        <v>55</v>
      </c>
      <c>
        <f>(M198*21)/100</f>
      </c>
      <c t="s">
        <v>27</v>
      </c>
    </row>
    <row r="199" spans="1:5" ht="12.75">
      <c r="A199" s="35" t="s">
        <v>56</v>
      </c>
      <c r="E199" s="39" t="s">
        <v>457</v>
      </c>
    </row>
    <row r="200" spans="1:5" ht="12.75">
      <c r="A200" s="35" t="s">
        <v>57</v>
      </c>
      <c r="E200" s="40" t="s">
        <v>5</v>
      </c>
    </row>
    <row r="201" spans="1:5" ht="12.75">
      <c r="A201" t="s">
        <v>59</v>
      </c>
      <c r="E201" s="39" t="s">
        <v>5</v>
      </c>
    </row>
    <row r="202" spans="1:16" ht="12.75">
      <c r="A202" t="s">
        <v>49</v>
      </c>
      <c s="34" t="s">
        <v>272</v>
      </c>
      <c s="34" t="s">
        <v>458</v>
      </c>
      <c s="35" t="s">
        <v>5</v>
      </c>
      <c s="6" t="s">
        <v>459</v>
      </c>
      <c s="36" t="s">
        <v>460</v>
      </c>
      <c s="37">
        <v>20</v>
      </c>
      <c s="36">
        <v>0</v>
      </c>
      <c s="36">
        <f>ROUND(G202*H202,6)</f>
      </c>
      <c r="L202" s="38">
        <v>0</v>
      </c>
      <c s="32">
        <f>ROUND(ROUND(L202,2)*ROUND(G202,3),2)</f>
      </c>
      <c s="36" t="s">
        <v>55</v>
      </c>
      <c>
        <f>(M202*21)/100</f>
      </c>
      <c t="s">
        <v>27</v>
      </c>
    </row>
    <row r="203" spans="1:5" ht="12.75">
      <c r="A203" s="35" t="s">
        <v>56</v>
      </c>
      <c r="E203" s="39" t="s">
        <v>459</v>
      </c>
    </row>
    <row r="204" spans="1:5" ht="12.75">
      <c r="A204" s="35" t="s">
        <v>57</v>
      </c>
      <c r="E204" s="40" t="s">
        <v>5</v>
      </c>
    </row>
    <row r="205" spans="1:5" ht="12.75">
      <c r="A205" t="s">
        <v>59</v>
      </c>
      <c r="E205" s="39" t="s">
        <v>5</v>
      </c>
    </row>
    <row r="206" spans="1:16" ht="25.5">
      <c r="A206" t="s">
        <v>49</v>
      </c>
      <c s="34" t="s">
        <v>274</v>
      </c>
      <c s="34" t="s">
        <v>461</v>
      </c>
      <c s="35" t="s">
        <v>5</v>
      </c>
      <c s="6" t="s">
        <v>462</v>
      </c>
      <c s="36" t="s">
        <v>132</v>
      </c>
      <c s="37">
        <v>1</v>
      </c>
      <c s="36">
        <v>0</v>
      </c>
      <c s="36">
        <f>ROUND(G206*H206,6)</f>
      </c>
      <c r="L206" s="38">
        <v>0</v>
      </c>
      <c s="32">
        <f>ROUND(ROUND(L206,2)*ROUND(G206,3),2)</f>
      </c>
      <c s="36" t="s">
        <v>55</v>
      </c>
      <c>
        <f>(M206*21)/100</f>
      </c>
      <c t="s">
        <v>27</v>
      </c>
    </row>
    <row r="207" spans="1:5" ht="25.5">
      <c r="A207" s="35" t="s">
        <v>56</v>
      </c>
      <c r="E207" s="39" t="s">
        <v>462</v>
      </c>
    </row>
    <row r="208" spans="1:5" ht="12.75">
      <c r="A208" s="35" t="s">
        <v>57</v>
      </c>
      <c r="E208" s="40" t="s">
        <v>5</v>
      </c>
    </row>
    <row r="209" spans="1:5" ht="12.75">
      <c r="A209" t="s">
        <v>59</v>
      </c>
      <c r="E209" s="39" t="s">
        <v>5</v>
      </c>
    </row>
    <row r="210" spans="1:16" ht="12.75">
      <c r="A210" t="s">
        <v>49</v>
      </c>
      <c s="34" t="s">
        <v>277</v>
      </c>
      <c s="34" t="s">
        <v>463</v>
      </c>
      <c s="35" t="s">
        <v>5</v>
      </c>
      <c s="6" t="s">
        <v>464</v>
      </c>
      <c s="36" t="s">
        <v>132</v>
      </c>
      <c s="37">
        <v>1</v>
      </c>
      <c s="36">
        <v>0</v>
      </c>
      <c s="36">
        <f>ROUND(G210*H210,6)</f>
      </c>
      <c r="L210" s="38">
        <v>0</v>
      </c>
      <c s="32">
        <f>ROUND(ROUND(L210,2)*ROUND(G210,3),2)</f>
      </c>
      <c s="36" t="s">
        <v>55</v>
      </c>
      <c>
        <f>(M210*21)/100</f>
      </c>
      <c t="s">
        <v>27</v>
      </c>
    </row>
    <row r="211" spans="1:5" ht="12.75">
      <c r="A211" s="35" t="s">
        <v>56</v>
      </c>
      <c r="E211" s="39" t="s">
        <v>464</v>
      </c>
    </row>
    <row r="212" spans="1:5" ht="12.75">
      <c r="A212" s="35" t="s">
        <v>57</v>
      </c>
      <c r="E212" s="40" t="s">
        <v>5</v>
      </c>
    </row>
    <row r="213" spans="1:5" ht="12.75">
      <c r="A213" t="s">
        <v>59</v>
      </c>
      <c r="E213" s="39" t="s">
        <v>5</v>
      </c>
    </row>
    <row r="214" spans="1:16" ht="12.75">
      <c r="A214" t="s">
        <v>49</v>
      </c>
      <c s="34" t="s">
        <v>280</v>
      </c>
      <c s="34" t="s">
        <v>465</v>
      </c>
      <c s="35" t="s">
        <v>5</v>
      </c>
      <c s="6" t="s">
        <v>466</v>
      </c>
      <c s="36" t="s">
        <v>132</v>
      </c>
      <c s="37">
        <v>2</v>
      </c>
      <c s="36">
        <v>0</v>
      </c>
      <c s="36">
        <f>ROUND(G214*H214,6)</f>
      </c>
      <c r="L214" s="38">
        <v>0</v>
      </c>
      <c s="32">
        <f>ROUND(ROUND(L214,2)*ROUND(G214,3),2)</f>
      </c>
      <c s="36" t="s">
        <v>55</v>
      </c>
      <c>
        <f>(M214*21)/100</f>
      </c>
      <c t="s">
        <v>27</v>
      </c>
    </row>
    <row r="215" spans="1:5" ht="12.75">
      <c r="A215" s="35" t="s">
        <v>56</v>
      </c>
      <c r="E215" s="39" t="s">
        <v>466</v>
      </c>
    </row>
    <row r="216" spans="1:5" ht="12.75">
      <c r="A216" s="35" t="s">
        <v>57</v>
      </c>
      <c r="E216" s="40" t="s">
        <v>5</v>
      </c>
    </row>
    <row r="217" spans="1:5" ht="12.75">
      <c r="A217" t="s">
        <v>59</v>
      </c>
      <c r="E217" s="39" t="s">
        <v>5</v>
      </c>
    </row>
    <row r="218" spans="1:16" ht="38.25">
      <c r="A218" t="s">
        <v>49</v>
      </c>
      <c s="34" t="s">
        <v>283</v>
      </c>
      <c s="34" t="s">
        <v>467</v>
      </c>
      <c s="35" t="s">
        <v>5</v>
      </c>
      <c s="6" t="s">
        <v>468</v>
      </c>
      <c s="36" t="s">
        <v>132</v>
      </c>
      <c s="37">
        <v>1</v>
      </c>
      <c s="36">
        <v>0</v>
      </c>
      <c s="36">
        <f>ROUND(G218*H218,6)</f>
      </c>
      <c r="L218" s="38">
        <v>0</v>
      </c>
      <c s="32">
        <f>ROUND(ROUND(L218,2)*ROUND(G218,3),2)</f>
      </c>
      <c s="36" t="s">
        <v>55</v>
      </c>
      <c>
        <f>(M218*21)/100</f>
      </c>
      <c t="s">
        <v>27</v>
      </c>
    </row>
    <row r="219" spans="1:5" ht="51">
      <c r="A219" s="35" t="s">
        <v>56</v>
      </c>
      <c r="E219" s="39" t="s">
        <v>469</v>
      </c>
    </row>
    <row r="220" spans="1:5" ht="12.75">
      <c r="A220" s="35" t="s">
        <v>57</v>
      </c>
      <c r="E220" s="40" t="s">
        <v>5</v>
      </c>
    </row>
    <row r="221" spans="1:5" ht="12.75">
      <c r="A221" t="s">
        <v>59</v>
      </c>
      <c r="E221" s="39" t="s">
        <v>5</v>
      </c>
    </row>
    <row r="222" spans="1:16" ht="12.75">
      <c r="A222" t="s">
        <v>49</v>
      </c>
      <c s="34" t="s">
        <v>287</v>
      </c>
      <c s="34" t="s">
        <v>470</v>
      </c>
      <c s="35" t="s">
        <v>5</v>
      </c>
      <c s="6" t="s">
        <v>471</v>
      </c>
      <c s="36" t="s">
        <v>132</v>
      </c>
      <c s="37">
        <v>20</v>
      </c>
      <c s="36">
        <v>0</v>
      </c>
      <c s="36">
        <f>ROUND(G222*H222,6)</f>
      </c>
      <c r="L222" s="38">
        <v>0</v>
      </c>
      <c s="32">
        <f>ROUND(ROUND(L222,2)*ROUND(G222,3),2)</f>
      </c>
      <c s="36" t="s">
        <v>55</v>
      </c>
      <c>
        <f>(M222*21)/100</f>
      </c>
      <c t="s">
        <v>27</v>
      </c>
    </row>
    <row r="223" spans="1:5" ht="12.75">
      <c r="A223" s="35" t="s">
        <v>56</v>
      </c>
      <c r="E223" s="39" t="s">
        <v>471</v>
      </c>
    </row>
    <row r="224" spans="1:5" ht="12.75">
      <c r="A224" s="35" t="s">
        <v>57</v>
      </c>
      <c r="E224" s="40" t="s">
        <v>5</v>
      </c>
    </row>
    <row r="225" spans="1:5" ht="12.75">
      <c r="A225" t="s">
        <v>59</v>
      </c>
      <c r="E225" s="39" t="s">
        <v>5</v>
      </c>
    </row>
    <row r="226" spans="1:16" ht="25.5">
      <c r="A226" t="s">
        <v>49</v>
      </c>
      <c s="34" t="s">
        <v>290</v>
      </c>
      <c s="34" t="s">
        <v>472</v>
      </c>
      <c s="35" t="s">
        <v>5</v>
      </c>
      <c s="6" t="s">
        <v>473</v>
      </c>
      <c s="36" t="s">
        <v>132</v>
      </c>
      <c s="37">
        <v>1</v>
      </c>
      <c s="36">
        <v>0</v>
      </c>
      <c s="36">
        <f>ROUND(G226*H226,6)</f>
      </c>
      <c r="L226" s="38">
        <v>0</v>
      </c>
      <c s="32">
        <f>ROUND(ROUND(L226,2)*ROUND(G226,3),2)</f>
      </c>
      <c s="36" t="s">
        <v>55</v>
      </c>
      <c>
        <f>(M226*21)/100</f>
      </c>
      <c t="s">
        <v>27</v>
      </c>
    </row>
    <row r="227" spans="1:5" ht="38.25">
      <c r="A227" s="35" t="s">
        <v>56</v>
      </c>
      <c r="E227" s="39" t="s">
        <v>474</v>
      </c>
    </row>
    <row r="228" spans="1:5" ht="12.75">
      <c r="A228" s="35" t="s">
        <v>57</v>
      </c>
      <c r="E228" s="40" t="s">
        <v>5</v>
      </c>
    </row>
    <row r="229" spans="1:5" ht="12.75">
      <c r="A229" t="s">
        <v>59</v>
      </c>
      <c r="E229" s="39" t="s">
        <v>5</v>
      </c>
    </row>
    <row r="230" spans="1:16" ht="25.5">
      <c r="A230" t="s">
        <v>49</v>
      </c>
      <c s="34" t="s">
        <v>293</v>
      </c>
      <c s="34" t="s">
        <v>475</v>
      </c>
      <c s="35" t="s">
        <v>5</v>
      </c>
      <c s="6" t="s">
        <v>476</v>
      </c>
      <c s="36" t="s">
        <v>132</v>
      </c>
      <c s="37">
        <v>2</v>
      </c>
      <c s="36">
        <v>0</v>
      </c>
      <c s="36">
        <f>ROUND(G230*H230,6)</f>
      </c>
      <c r="L230" s="38">
        <v>0</v>
      </c>
      <c s="32">
        <f>ROUND(ROUND(L230,2)*ROUND(G230,3),2)</f>
      </c>
      <c s="36" t="s">
        <v>55</v>
      </c>
      <c>
        <f>(M230*21)/100</f>
      </c>
      <c t="s">
        <v>27</v>
      </c>
    </row>
    <row r="231" spans="1:5" ht="25.5">
      <c r="A231" s="35" t="s">
        <v>56</v>
      </c>
      <c r="E231" s="39" t="s">
        <v>476</v>
      </c>
    </row>
    <row r="232" spans="1:5" ht="12.75">
      <c r="A232" s="35" t="s">
        <v>57</v>
      </c>
      <c r="E232" s="40" t="s">
        <v>5</v>
      </c>
    </row>
    <row r="233" spans="1:5" ht="12.75">
      <c r="A233" t="s">
        <v>59</v>
      </c>
      <c r="E233" s="39" t="s">
        <v>5</v>
      </c>
    </row>
    <row r="234" spans="1:16" ht="12.75">
      <c r="A234" t="s">
        <v>49</v>
      </c>
      <c s="34" t="s">
        <v>296</v>
      </c>
      <c s="34" t="s">
        <v>477</v>
      </c>
      <c s="35" t="s">
        <v>5</v>
      </c>
      <c s="6" t="s">
        <v>478</v>
      </c>
      <c s="36" t="s">
        <v>132</v>
      </c>
      <c s="37">
        <v>2</v>
      </c>
      <c s="36">
        <v>0</v>
      </c>
      <c s="36">
        <f>ROUND(G234*H234,6)</f>
      </c>
      <c r="L234" s="38">
        <v>0</v>
      </c>
      <c s="32">
        <f>ROUND(ROUND(L234,2)*ROUND(G234,3),2)</f>
      </c>
      <c s="36" t="s">
        <v>55</v>
      </c>
      <c>
        <f>(M234*21)/100</f>
      </c>
      <c t="s">
        <v>27</v>
      </c>
    </row>
    <row r="235" spans="1:5" ht="12.75">
      <c r="A235" s="35" t="s">
        <v>56</v>
      </c>
      <c r="E235" s="39" t="s">
        <v>478</v>
      </c>
    </row>
    <row r="236" spans="1:5" ht="12.75">
      <c r="A236" s="35" t="s">
        <v>57</v>
      </c>
      <c r="E236" s="40" t="s">
        <v>5</v>
      </c>
    </row>
    <row r="237" spans="1:5" ht="12.75">
      <c r="A237" t="s">
        <v>59</v>
      </c>
      <c r="E237" s="39" t="s">
        <v>5</v>
      </c>
    </row>
    <row r="238" spans="1:16" ht="12.75">
      <c r="A238" t="s">
        <v>49</v>
      </c>
      <c s="34" t="s">
        <v>299</v>
      </c>
      <c s="34" t="s">
        <v>479</v>
      </c>
      <c s="35" t="s">
        <v>5</v>
      </c>
      <c s="6" t="s">
        <v>480</v>
      </c>
      <c s="36" t="s">
        <v>132</v>
      </c>
      <c s="37">
        <v>1</v>
      </c>
      <c s="36">
        <v>0</v>
      </c>
      <c s="36">
        <f>ROUND(G238*H238,6)</f>
      </c>
      <c r="L238" s="38">
        <v>0</v>
      </c>
      <c s="32">
        <f>ROUND(ROUND(L238,2)*ROUND(G238,3),2)</f>
      </c>
      <c s="36" t="s">
        <v>55</v>
      </c>
      <c>
        <f>(M238*21)/100</f>
      </c>
      <c t="s">
        <v>27</v>
      </c>
    </row>
    <row r="239" spans="1:5" ht="12.75">
      <c r="A239" s="35" t="s">
        <v>56</v>
      </c>
      <c r="E239" s="39" t="s">
        <v>480</v>
      </c>
    </row>
    <row r="240" spans="1:5" ht="12.75">
      <c r="A240" s="35" t="s">
        <v>57</v>
      </c>
      <c r="E240" s="40" t="s">
        <v>5</v>
      </c>
    </row>
    <row r="241" spans="1:5" ht="12.75">
      <c r="A241" t="s">
        <v>59</v>
      </c>
      <c r="E241" s="39" t="s">
        <v>5</v>
      </c>
    </row>
    <row r="242" spans="1:16" ht="25.5">
      <c r="A242" t="s">
        <v>49</v>
      </c>
      <c s="34" t="s">
        <v>302</v>
      </c>
      <c s="34" t="s">
        <v>481</v>
      </c>
      <c s="35" t="s">
        <v>5</v>
      </c>
      <c s="6" t="s">
        <v>482</v>
      </c>
      <c s="36" t="s">
        <v>132</v>
      </c>
      <c s="37">
        <v>2</v>
      </c>
      <c s="36">
        <v>0</v>
      </c>
      <c s="36">
        <f>ROUND(G242*H242,6)</f>
      </c>
      <c r="L242" s="38">
        <v>0</v>
      </c>
      <c s="32">
        <f>ROUND(ROUND(L242,2)*ROUND(G242,3),2)</f>
      </c>
      <c s="36" t="s">
        <v>55</v>
      </c>
      <c>
        <f>(M242*21)/100</f>
      </c>
      <c t="s">
        <v>27</v>
      </c>
    </row>
    <row r="243" spans="1:5" ht="25.5">
      <c r="A243" s="35" t="s">
        <v>56</v>
      </c>
      <c r="E243" s="39" t="s">
        <v>482</v>
      </c>
    </row>
    <row r="244" spans="1:5" ht="12.75">
      <c r="A244" s="35" t="s">
        <v>57</v>
      </c>
      <c r="E244" s="40" t="s">
        <v>5</v>
      </c>
    </row>
    <row r="245" spans="1:5" ht="12.75">
      <c r="A245" t="s">
        <v>59</v>
      </c>
      <c r="E245" s="39" t="s">
        <v>5</v>
      </c>
    </row>
    <row r="246" spans="1:16" ht="25.5">
      <c r="A246" t="s">
        <v>49</v>
      </c>
      <c s="34" t="s">
        <v>305</v>
      </c>
      <c s="34" t="s">
        <v>483</v>
      </c>
      <c s="35" t="s">
        <v>5</v>
      </c>
      <c s="6" t="s">
        <v>484</v>
      </c>
      <c s="36" t="s">
        <v>132</v>
      </c>
      <c s="37">
        <v>20</v>
      </c>
      <c s="36">
        <v>0</v>
      </c>
      <c s="36">
        <f>ROUND(G246*H246,6)</f>
      </c>
      <c r="L246" s="38">
        <v>0</v>
      </c>
      <c s="32">
        <f>ROUND(ROUND(L246,2)*ROUND(G246,3),2)</f>
      </c>
      <c s="36" t="s">
        <v>55</v>
      </c>
      <c>
        <f>(M246*21)/100</f>
      </c>
      <c t="s">
        <v>27</v>
      </c>
    </row>
    <row r="247" spans="1:5" ht="25.5">
      <c r="A247" s="35" t="s">
        <v>56</v>
      </c>
      <c r="E247" s="39" t="s">
        <v>484</v>
      </c>
    </row>
    <row r="248" spans="1:5" ht="12.75">
      <c r="A248" s="35" t="s">
        <v>57</v>
      </c>
      <c r="E248" s="40" t="s">
        <v>5</v>
      </c>
    </row>
    <row r="249" spans="1:5" ht="12.75">
      <c r="A249" t="s">
        <v>59</v>
      </c>
      <c r="E249" s="39" t="s">
        <v>5</v>
      </c>
    </row>
    <row r="250" spans="1:16" ht="12.75">
      <c r="A250" t="s">
        <v>49</v>
      </c>
      <c s="34" t="s">
        <v>307</v>
      </c>
      <c s="34" t="s">
        <v>485</v>
      </c>
      <c s="35" t="s">
        <v>5</v>
      </c>
      <c s="6" t="s">
        <v>486</v>
      </c>
      <c s="36" t="s">
        <v>132</v>
      </c>
      <c s="37">
        <v>20</v>
      </c>
      <c s="36">
        <v>0</v>
      </c>
      <c s="36">
        <f>ROUND(G250*H250,6)</f>
      </c>
      <c r="L250" s="38">
        <v>0</v>
      </c>
      <c s="32">
        <f>ROUND(ROUND(L250,2)*ROUND(G250,3),2)</f>
      </c>
      <c s="36" t="s">
        <v>55</v>
      </c>
      <c>
        <f>(M250*21)/100</f>
      </c>
      <c t="s">
        <v>27</v>
      </c>
    </row>
    <row r="251" spans="1:5" ht="12.75">
      <c r="A251" s="35" t="s">
        <v>56</v>
      </c>
      <c r="E251" s="39" t="s">
        <v>486</v>
      </c>
    </row>
    <row r="252" spans="1:5" ht="12.75">
      <c r="A252" s="35" t="s">
        <v>57</v>
      </c>
      <c r="E252" s="40" t="s">
        <v>5</v>
      </c>
    </row>
    <row r="253" spans="1:5" ht="12.75">
      <c r="A253" t="s">
        <v>59</v>
      </c>
      <c r="E253" s="39" t="s">
        <v>5</v>
      </c>
    </row>
    <row r="254" spans="1:16" ht="12.75">
      <c r="A254" t="s">
        <v>49</v>
      </c>
      <c s="34" t="s">
        <v>309</v>
      </c>
      <c s="34" t="s">
        <v>487</v>
      </c>
      <c s="35" t="s">
        <v>5</v>
      </c>
      <c s="6" t="s">
        <v>488</v>
      </c>
      <c s="36" t="s">
        <v>460</v>
      </c>
      <c s="37">
        <v>20</v>
      </c>
      <c s="36">
        <v>0</v>
      </c>
      <c s="36">
        <f>ROUND(G254*H254,6)</f>
      </c>
      <c r="L254" s="38">
        <v>0</v>
      </c>
      <c s="32">
        <f>ROUND(ROUND(L254,2)*ROUND(G254,3),2)</f>
      </c>
      <c s="36" t="s">
        <v>55</v>
      </c>
      <c>
        <f>(M254*21)/100</f>
      </c>
      <c t="s">
        <v>27</v>
      </c>
    </row>
    <row r="255" spans="1:5" ht="12.75">
      <c r="A255" s="35" t="s">
        <v>56</v>
      </c>
      <c r="E255" s="39" t="s">
        <v>488</v>
      </c>
    </row>
    <row r="256" spans="1:5" ht="12.75">
      <c r="A256" s="35" t="s">
        <v>57</v>
      </c>
      <c r="E256" s="40" t="s">
        <v>5</v>
      </c>
    </row>
    <row r="257" spans="1:5" ht="12.75">
      <c r="A257" t="s">
        <v>59</v>
      </c>
      <c r="E257" s="39" t="s">
        <v>5</v>
      </c>
    </row>
    <row r="258" spans="1:16" ht="12.75">
      <c r="A258" t="s">
        <v>49</v>
      </c>
      <c s="34" t="s">
        <v>311</v>
      </c>
      <c s="34" t="s">
        <v>489</v>
      </c>
      <c s="35" t="s">
        <v>5</v>
      </c>
      <c s="6" t="s">
        <v>490</v>
      </c>
      <c s="36" t="s">
        <v>491</v>
      </c>
      <c s="37">
        <v>8.5</v>
      </c>
      <c s="36">
        <v>0</v>
      </c>
      <c s="36">
        <f>ROUND(G258*H258,6)</f>
      </c>
      <c r="L258" s="38">
        <v>0</v>
      </c>
      <c s="32">
        <f>ROUND(ROUND(L258,2)*ROUND(G258,3),2)</f>
      </c>
      <c s="36" t="s">
        <v>55</v>
      </c>
      <c>
        <f>(M258*21)/100</f>
      </c>
      <c t="s">
        <v>27</v>
      </c>
    </row>
    <row r="259" spans="1:5" ht="12.75">
      <c r="A259" s="35" t="s">
        <v>56</v>
      </c>
      <c r="E259" s="39" t="s">
        <v>490</v>
      </c>
    </row>
    <row r="260" spans="1:5" ht="12.75">
      <c r="A260" s="35" t="s">
        <v>57</v>
      </c>
      <c r="E260" s="40" t="s">
        <v>5</v>
      </c>
    </row>
    <row r="261" spans="1:5" ht="12.75">
      <c r="A261" t="s">
        <v>59</v>
      </c>
      <c r="E261" s="39" t="s">
        <v>5</v>
      </c>
    </row>
    <row r="262" spans="1:13" ht="12.75">
      <c r="A262" t="s">
        <v>46</v>
      </c>
      <c r="C262" s="31" t="s">
        <v>492</v>
      </c>
      <c r="E262" s="33" t="s">
        <v>493</v>
      </c>
      <c r="J262" s="32">
        <f>0</f>
      </c>
      <c s="32">
        <f>0</f>
      </c>
      <c s="32">
        <f>0+L263+L267+L271+L275+L279+L283+L287</f>
      </c>
      <c s="32">
        <f>0+M263+M267+M271+M275+M279+M283+M287</f>
      </c>
    </row>
    <row r="263" spans="1:16" ht="25.5">
      <c r="A263" t="s">
        <v>49</v>
      </c>
      <c s="34" t="s">
        <v>313</v>
      </c>
      <c s="34" t="s">
        <v>494</v>
      </c>
      <c s="35" t="s">
        <v>5</v>
      </c>
      <c s="6" t="s">
        <v>495</v>
      </c>
      <c s="36" t="s">
        <v>496</v>
      </c>
      <c s="37">
        <v>3.6</v>
      </c>
      <c s="36">
        <v>0</v>
      </c>
      <c s="36">
        <f>ROUND(G263*H263,6)</f>
      </c>
      <c r="L263" s="38">
        <v>0</v>
      </c>
      <c s="32">
        <f>ROUND(ROUND(L263,2)*ROUND(G263,3),2)</f>
      </c>
      <c s="36" t="s">
        <v>55</v>
      </c>
      <c>
        <f>(M263*21)/100</f>
      </c>
      <c t="s">
        <v>27</v>
      </c>
    </row>
    <row r="264" spans="1:5" ht="25.5">
      <c r="A264" s="35" t="s">
        <v>56</v>
      </c>
      <c r="E264" s="39" t="s">
        <v>495</v>
      </c>
    </row>
    <row r="265" spans="1:5" ht="12.75">
      <c r="A265" s="35" t="s">
        <v>57</v>
      </c>
      <c r="E265" s="40" t="s">
        <v>5</v>
      </c>
    </row>
    <row r="266" spans="1:5" ht="12.75">
      <c r="A266" t="s">
        <v>59</v>
      </c>
      <c r="E266" s="39" t="s">
        <v>5</v>
      </c>
    </row>
    <row r="267" spans="1:16" ht="25.5">
      <c r="A267" t="s">
        <v>49</v>
      </c>
      <c s="34" t="s">
        <v>315</v>
      </c>
      <c s="34" t="s">
        <v>497</v>
      </c>
      <c s="35" t="s">
        <v>5</v>
      </c>
      <c s="6" t="s">
        <v>498</v>
      </c>
      <c s="36" t="s">
        <v>496</v>
      </c>
      <c s="37">
        <v>3.6</v>
      </c>
      <c s="36">
        <v>0</v>
      </c>
      <c s="36">
        <f>ROUND(G267*H267,6)</f>
      </c>
      <c r="L267" s="38">
        <v>0</v>
      </c>
      <c s="32">
        <f>ROUND(ROUND(L267,2)*ROUND(G267,3),2)</f>
      </c>
      <c s="36" t="s">
        <v>55</v>
      </c>
      <c>
        <f>(M267*21)/100</f>
      </c>
      <c t="s">
        <v>27</v>
      </c>
    </row>
    <row r="268" spans="1:5" ht="25.5">
      <c r="A268" s="35" t="s">
        <v>56</v>
      </c>
      <c r="E268" s="39" t="s">
        <v>498</v>
      </c>
    </row>
    <row r="269" spans="1:5" ht="12.75">
      <c r="A269" s="35" t="s">
        <v>57</v>
      </c>
      <c r="E269" s="40" t="s">
        <v>5</v>
      </c>
    </row>
    <row r="270" spans="1:5" ht="12.75">
      <c r="A270" t="s">
        <v>59</v>
      </c>
      <c r="E270" s="39" t="s">
        <v>5</v>
      </c>
    </row>
    <row r="271" spans="1:16" ht="12.75">
      <c r="A271" t="s">
        <v>49</v>
      </c>
      <c s="34" t="s">
        <v>317</v>
      </c>
      <c s="34" t="s">
        <v>499</v>
      </c>
      <c s="35" t="s">
        <v>5</v>
      </c>
      <c s="6" t="s">
        <v>500</v>
      </c>
      <c s="36" t="s">
        <v>501</v>
      </c>
      <c s="37">
        <v>4.5</v>
      </c>
      <c s="36">
        <v>0</v>
      </c>
      <c s="36">
        <f>ROUND(G271*H271,6)</f>
      </c>
      <c r="L271" s="38">
        <v>0</v>
      </c>
      <c s="32">
        <f>ROUND(ROUND(L271,2)*ROUND(G271,3),2)</f>
      </c>
      <c s="36" t="s">
        <v>55</v>
      </c>
      <c>
        <f>(M271*21)/100</f>
      </c>
      <c t="s">
        <v>27</v>
      </c>
    </row>
    <row r="272" spans="1:5" ht="12.75">
      <c r="A272" s="35" t="s">
        <v>56</v>
      </c>
      <c r="E272" s="39" t="s">
        <v>500</v>
      </c>
    </row>
    <row r="273" spans="1:5" ht="12.75">
      <c r="A273" s="35" t="s">
        <v>57</v>
      </c>
      <c r="E273" s="40" t="s">
        <v>5</v>
      </c>
    </row>
    <row r="274" spans="1:5" ht="12.75">
      <c r="A274" t="s">
        <v>59</v>
      </c>
      <c r="E274" s="39" t="s">
        <v>5</v>
      </c>
    </row>
    <row r="275" spans="1:16" ht="12.75">
      <c r="A275" t="s">
        <v>49</v>
      </c>
      <c s="34" t="s">
        <v>319</v>
      </c>
      <c s="34" t="s">
        <v>502</v>
      </c>
      <c s="35" t="s">
        <v>5</v>
      </c>
      <c s="6" t="s">
        <v>503</v>
      </c>
      <c s="36" t="s">
        <v>182</v>
      </c>
      <c s="37">
        <v>10</v>
      </c>
      <c s="36">
        <v>0</v>
      </c>
      <c s="36">
        <f>ROUND(G275*H275,6)</f>
      </c>
      <c r="L275" s="38">
        <v>0</v>
      </c>
      <c s="32">
        <f>ROUND(ROUND(L275,2)*ROUND(G275,3),2)</f>
      </c>
      <c s="36" t="s">
        <v>55</v>
      </c>
      <c>
        <f>(M275*21)/100</f>
      </c>
      <c t="s">
        <v>27</v>
      </c>
    </row>
    <row r="276" spans="1:5" ht="12.75">
      <c r="A276" s="35" t="s">
        <v>56</v>
      </c>
      <c r="E276" s="39" t="s">
        <v>503</v>
      </c>
    </row>
    <row r="277" spans="1:5" ht="12.75">
      <c r="A277" s="35" t="s">
        <v>57</v>
      </c>
      <c r="E277" s="40" t="s">
        <v>5</v>
      </c>
    </row>
    <row r="278" spans="1:5" ht="12.75">
      <c r="A278" t="s">
        <v>59</v>
      </c>
      <c r="E278" s="39" t="s">
        <v>5</v>
      </c>
    </row>
    <row r="279" spans="1:16" ht="25.5">
      <c r="A279" t="s">
        <v>49</v>
      </c>
      <c s="34" t="s">
        <v>321</v>
      </c>
      <c s="34" t="s">
        <v>504</v>
      </c>
      <c s="35" t="s">
        <v>5</v>
      </c>
      <c s="6" t="s">
        <v>505</v>
      </c>
      <c s="36" t="s">
        <v>182</v>
      </c>
      <c s="37">
        <v>10</v>
      </c>
      <c s="36">
        <v>0</v>
      </c>
      <c s="36">
        <f>ROUND(G279*H279,6)</f>
      </c>
      <c r="L279" s="38">
        <v>0</v>
      </c>
      <c s="32">
        <f>ROUND(ROUND(L279,2)*ROUND(G279,3),2)</f>
      </c>
      <c s="36" t="s">
        <v>55</v>
      </c>
      <c>
        <f>(M279*21)/100</f>
      </c>
      <c t="s">
        <v>27</v>
      </c>
    </row>
    <row r="280" spans="1:5" ht="25.5">
      <c r="A280" s="35" t="s">
        <v>56</v>
      </c>
      <c r="E280" s="39" t="s">
        <v>505</v>
      </c>
    </row>
    <row r="281" spans="1:5" ht="12.75">
      <c r="A281" s="35" t="s">
        <v>57</v>
      </c>
      <c r="E281" s="40" t="s">
        <v>5</v>
      </c>
    </row>
    <row r="282" spans="1:5" ht="12.75">
      <c r="A282" t="s">
        <v>59</v>
      </c>
      <c r="E282" s="39" t="s">
        <v>5</v>
      </c>
    </row>
    <row r="283" spans="1:16" ht="12.75">
      <c r="A283" t="s">
        <v>49</v>
      </c>
      <c s="34" t="s">
        <v>323</v>
      </c>
      <c s="34" t="s">
        <v>506</v>
      </c>
      <c s="35" t="s">
        <v>5</v>
      </c>
      <c s="6" t="s">
        <v>507</v>
      </c>
      <c s="36" t="s">
        <v>182</v>
      </c>
      <c s="37">
        <v>10</v>
      </c>
      <c s="36">
        <v>0</v>
      </c>
      <c s="36">
        <f>ROUND(G283*H283,6)</f>
      </c>
      <c r="L283" s="38">
        <v>0</v>
      </c>
      <c s="32">
        <f>ROUND(ROUND(L283,2)*ROUND(G283,3),2)</f>
      </c>
      <c s="36" t="s">
        <v>55</v>
      </c>
      <c>
        <f>(M283*21)/100</f>
      </c>
      <c t="s">
        <v>27</v>
      </c>
    </row>
    <row r="284" spans="1:5" ht="12.75">
      <c r="A284" s="35" t="s">
        <v>56</v>
      </c>
      <c r="E284" s="39" t="s">
        <v>507</v>
      </c>
    </row>
    <row r="285" spans="1:5" ht="12.75">
      <c r="A285" s="35" t="s">
        <v>57</v>
      </c>
      <c r="E285" s="40" t="s">
        <v>5</v>
      </c>
    </row>
    <row r="286" spans="1:5" ht="12.75">
      <c r="A286" t="s">
        <v>59</v>
      </c>
      <c r="E286" s="39" t="s">
        <v>5</v>
      </c>
    </row>
    <row r="287" spans="1:16" ht="12.75">
      <c r="A287" t="s">
        <v>49</v>
      </c>
      <c s="34" t="s">
        <v>325</v>
      </c>
      <c s="34" t="s">
        <v>508</v>
      </c>
      <c s="35" t="s">
        <v>5</v>
      </c>
      <c s="6" t="s">
        <v>509</v>
      </c>
      <c s="36" t="s">
        <v>496</v>
      </c>
      <c s="37">
        <v>0.9</v>
      </c>
      <c s="36">
        <v>0</v>
      </c>
      <c s="36">
        <f>ROUND(G287*H287,6)</f>
      </c>
      <c r="L287" s="38">
        <v>0</v>
      </c>
      <c s="32">
        <f>ROUND(ROUND(L287,2)*ROUND(G287,3),2)</f>
      </c>
      <c s="36" t="s">
        <v>55</v>
      </c>
      <c>
        <f>(M287*21)/100</f>
      </c>
      <c t="s">
        <v>27</v>
      </c>
    </row>
    <row r="288" spans="1:5" ht="12.75">
      <c r="A288" s="35" t="s">
        <v>56</v>
      </c>
      <c r="E288" s="39" t="s">
        <v>509</v>
      </c>
    </row>
    <row r="289" spans="1:5" ht="12.75">
      <c r="A289" s="35" t="s">
        <v>57</v>
      </c>
      <c r="E289" s="40" t="s">
        <v>5</v>
      </c>
    </row>
    <row r="290" spans="1:5" ht="12.75">
      <c r="A290" t="s">
        <v>59</v>
      </c>
      <c r="E29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COUNTIFS(L8:L290,"=0",A8:A290,"P")+COUNTIFS(L8:L290,"",A8:A290,"P")+SUM(Q8:Q290)</f>
      </c>
    </row>
    <row r="8" spans="1:13" ht="12.75">
      <c r="A8" t="s">
        <v>44</v>
      </c>
      <c r="C8" s="28" t="s">
        <v>512</v>
      </c>
      <c r="E8" s="30" t="s">
        <v>511</v>
      </c>
      <c r="J8" s="29">
        <f>0+J9</f>
      </c>
      <c s="29">
        <f>0+K9</f>
      </c>
      <c s="29">
        <f>0+L9</f>
      </c>
      <c s="29">
        <f>0+M9</f>
      </c>
    </row>
    <row r="9" spans="1:13" ht="12.75">
      <c r="A9" t="s">
        <v>46</v>
      </c>
      <c r="C9" s="31" t="s">
        <v>513</v>
      </c>
      <c r="E9" s="33" t="s">
        <v>514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f>
      </c>
      <c s="32">
        <f>0+M10+M14+M18+M22+M26+M30+M34+M38+M42+M46+M50+M54+M58+M62+M66+M70+M74+M78+M82+M86+M90+M94+M98+M102+M106+M110+M114+M118+M122+M126+M130+M134+M138+M142+M146+M150+M154+M158+M162+M166+M170+M174+M178+M182+M186+M190+M194+M198+M202+M206+M210+M214+M218+M222+M226+M230+M234+M238+M242+M246+M250+M254+M258+M262+M266+M270+M274+M278+M282+M286+M290</f>
      </c>
    </row>
    <row r="10" spans="1:16" ht="12.75">
      <c r="A10" t="s">
        <v>49</v>
      </c>
      <c s="34" t="s">
        <v>50</v>
      </c>
      <c s="34" t="s">
        <v>515</v>
      </c>
      <c s="35" t="s">
        <v>5</v>
      </c>
      <c s="6" t="s">
        <v>516</v>
      </c>
      <c s="36" t="s">
        <v>132</v>
      </c>
      <c s="37">
        <v>2</v>
      </c>
      <c s="36">
        <v>0</v>
      </c>
      <c s="36">
        <f>ROUND(G10*H10,6)</f>
      </c>
      <c r="L10" s="38">
        <v>0</v>
      </c>
      <c s="32">
        <f>ROUND(ROUND(L10,2)*ROUND(G10,3),2)</f>
      </c>
      <c s="36" t="s">
        <v>55</v>
      </c>
      <c>
        <f>(M10*21)/100</f>
      </c>
      <c t="s">
        <v>27</v>
      </c>
    </row>
    <row r="11" spans="1:5" ht="12.75">
      <c r="A11" s="35" t="s">
        <v>56</v>
      </c>
      <c r="E11" s="39" t="s">
        <v>516</v>
      </c>
    </row>
    <row r="12" spans="1:5" ht="12.75">
      <c r="A12" s="35" t="s">
        <v>57</v>
      </c>
      <c r="E12" s="40" t="s">
        <v>5</v>
      </c>
    </row>
    <row r="13" spans="1:5" ht="12.75">
      <c r="A13" t="s">
        <v>59</v>
      </c>
      <c r="E13" s="39" t="s">
        <v>5</v>
      </c>
    </row>
    <row r="14" spans="1:16" ht="38.25">
      <c r="A14" t="s">
        <v>49</v>
      </c>
      <c s="34" t="s">
        <v>27</v>
      </c>
      <c s="34" t="s">
        <v>517</v>
      </c>
      <c s="35" t="s">
        <v>5</v>
      </c>
      <c s="6" t="s">
        <v>518</v>
      </c>
      <c s="36" t="s">
        <v>132</v>
      </c>
      <c s="37">
        <v>2</v>
      </c>
      <c s="36">
        <v>0</v>
      </c>
      <c s="36">
        <f>ROUND(G14*H14,6)</f>
      </c>
      <c r="L14" s="38">
        <v>0</v>
      </c>
      <c s="32">
        <f>ROUND(ROUND(L14,2)*ROUND(G14,3),2)</f>
      </c>
      <c s="36" t="s">
        <v>55</v>
      </c>
      <c>
        <f>(M14*21)/100</f>
      </c>
      <c t="s">
        <v>27</v>
      </c>
    </row>
    <row r="15" spans="1:5" ht="51">
      <c r="A15" s="35" t="s">
        <v>56</v>
      </c>
      <c r="E15" s="39" t="s">
        <v>519</v>
      </c>
    </row>
    <row r="16" spans="1:5" ht="12.75">
      <c r="A16" s="35" t="s">
        <v>57</v>
      </c>
      <c r="E16" s="40" t="s">
        <v>5</v>
      </c>
    </row>
    <row r="17" spans="1:5" ht="12.75">
      <c r="A17" t="s">
        <v>59</v>
      </c>
      <c r="E17" s="39" t="s">
        <v>5</v>
      </c>
    </row>
    <row r="18" spans="1:16" ht="25.5">
      <c r="A18" t="s">
        <v>49</v>
      </c>
      <c s="34" t="s">
        <v>25</v>
      </c>
      <c s="34" t="s">
        <v>520</v>
      </c>
      <c s="35" t="s">
        <v>5</v>
      </c>
      <c s="6" t="s">
        <v>521</v>
      </c>
      <c s="36" t="s">
        <v>132</v>
      </c>
      <c s="37">
        <v>2</v>
      </c>
      <c s="36">
        <v>0</v>
      </c>
      <c s="36">
        <f>ROUND(G18*H18,6)</f>
      </c>
      <c r="L18" s="38">
        <v>0</v>
      </c>
      <c s="32">
        <f>ROUND(ROUND(L18,2)*ROUND(G18,3),2)</f>
      </c>
      <c s="36" t="s">
        <v>133</v>
      </c>
      <c>
        <f>(M18*21)/100</f>
      </c>
      <c t="s">
        <v>27</v>
      </c>
    </row>
    <row r="19" spans="1:5" ht="25.5">
      <c r="A19" s="35" t="s">
        <v>56</v>
      </c>
      <c r="E19" s="39" t="s">
        <v>521</v>
      </c>
    </row>
    <row r="20" spans="1:5" ht="12.75">
      <c r="A20" s="35" t="s">
        <v>57</v>
      </c>
      <c r="E20" s="40" t="s">
        <v>5</v>
      </c>
    </row>
    <row r="21" spans="1:5" ht="12.75">
      <c r="A21" t="s">
        <v>59</v>
      </c>
      <c r="E21" s="39" t="s">
        <v>5</v>
      </c>
    </row>
    <row r="22" spans="1:16" ht="12.75">
      <c r="A22" t="s">
        <v>49</v>
      </c>
      <c s="34" t="s">
        <v>69</v>
      </c>
      <c s="34" t="s">
        <v>522</v>
      </c>
      <c s="35" t="s">
        <v>5</v>
      </c>
      <c s="6" t="s">
        <v>523</v>
      </c>
      <c s="36" t="s">
        <v>132</v>
      </c>
      <c s="37">
        <v>2</v>
      </c>
      <c s="36">
        <v>0</v>
      </c>
      <c s="36">
        <f>ROUND(G22*H22,6)</f>
      </c>
      <c r="L22" s="38">
        <v>0</v>
      </c>
      <c s="32">
        <f>ROUND(ROUND(L22,2)*ROUND(G22,3),2)</f>
      </c>
      <c s="36" t="s">
        <v>55</v>
      </c>
      <c>
        <f>(M22*21)/100</f>
      </c>
      <c t="s">
        <v>27</v>
      </c>
    </row>
    <row r="23" spans="1:5" ht="12.75">
      <c r="A23" s="35" t="s">
        <v>56</v>
      </c>
      <c r="E23" s="39" t="s">
        <v>523</v>
      </c>
    </row>
    <row r="24" spans="1:5" ht="12.75">
      <c r="A24" s="35" t="s">
        <v>57</v>
      </c>
      <c r="E24" s="40" t="s">
        <v>5</v>
      </c>
    </row>
    <row r="25" spans="1:5" ht="12.75">
      <c r="A25" t="s">
        <v>59</v>
      </c>
      <c r="E25" s="39" t="s">
        <v>5</v>
      </c>
    </row>
    <row r="26" spans="1:16" ht="25.5">
      <c r="A26" t="s">
        <v>49</v>
      </c>
      <c s="34" t="s">
        <v>74</v>
      </c>
      <c s="34" t="s">
        <v>524</v>
      </c>
      <c s="35" t="s">
        <v>5</v>
      </c>
      <c s="6" t="s">
        <v>525</v>
      </c>
      <c s="36" t="s">
        <v>132</v>
      </c>
      <c s="37">
        <v>2</v>
      </c>
      <c s="36">
        <v>0</v>
      </c>
      <c s="36">
        <f>ROUND(G26*H26,6)</f>
      </c>
      <c r="L26" s="38">
        <v>0</v>
      </c>
      <c s="32">
        <f>ROUND(ROUND(L26,2)*ROUND(G26,3),2)</f>
      </c>
      <c s="36" t="s">
        <v>133</v>
      </c>
      <c>
        <f>(M26*21)/100</f>
      </c>
      <c t="s">
        <v>27</v>
      </c>
    </row>
    <row r="27" spans="1:5" ht="25.5">
      <c r="A27" s="35" t="s">
        <v>56</v>
      </c>
      <c r="E27" s="39" t="s">
        <v>525</v>
      </c>
    </row>
    <row r="28" spans="1:5" ht="12.75">
      <c r="A28" s="35" t="s">
        <v>57</v>
      </c>
      <c r="E28" s="40" t="s">
        <v>5</v>
      </c>
    </row>
    <row r="29" spans="1:5" ht="12.75">
      <c r="A29" t="s">
        <v>59</v>
      </c>
      <c r="E29" s="39" t="s">
        <v>5</v>
      </c>
    </row>
    <row r="30" spans="1:16" ht="12.75">
      <c r="A30" t="s">
        <v>49</v>
      </c>
      <c s="34" t="s">
        <v>26</v>
      </c>
      <c s="34" t="s">
        <v>526</v>
      </c>
      <c s="35" t="s">
        <v>5</v>
      </c>
      <c s="6" t="s">
        <v>527</v>
      </c>
      <c s="36" t="s">
        <v>132</v>
      </c>
      <c s="37">
        <v>2</v>
      </c>
      <c s="36">
        <v>0</v>
      </c>
      <c s="36">
        <f>ROUND(G30*H30,6)</f>
      </c>
      <c r="L30" s="38">
        <v>0</v>
      </c>
      <c s="32">
        <f>ROUND(ROUND(L30,2)*ROUND(G30,3),2)</f>
      </c>
      <c s="36" t="s">
        <v>55</v>
      </c>
      <c>
        <f>(M30*21)/100</f>
      </c>
      <c t="s">
        <v>27</v>
      </c>
    </row>
    <row r="31" spans="1:5" ht="12.75">
      <c r="A31" s="35" t="s">
        <v>56</v>
      </c>
      <c r="E31" s="39" t="s">
        <v>527</v>
      </c>
    </row>
    <row r="32" spans="1:5" ht="12.75">
      <c r="A32" s="35" t="s">
        <v>57</v>
      </c>
      <c r="E32" s="40" t="s">
        <v>5</v>
      </c>
    </row>
    <row r="33" spans="1:5" ht="12.75">
      <c r="A33" t="s">
        <v>59</v>
      </c>
      <c r="E33" s="39" t="s">
        <v>5</v>
      </c>
    </row>
    <row r="34" spans="1:16" ht="12.75">
      <c r="A34" t="s">
        <v>49</v>
      </c>
      <c s="34" t="s">
        <v>84</v>
      </c>
      <c s="34" t="s">
        <v>528</v>
      </c>
      <c s="35" t="s">
        <v>5</v>
      </c>
      <c s="6" t="s">
        <v>529</v>
      </c>
      <c s="36" t="s">
        <v>132</v>
      </c>
      <c s="37">
        <v>2</v>
      </c>
      <c s="36">
        <v>0</v>
      </c>
      <c s="36">
        <f>ROUND(G34*H34,6)</f>
      </c>
      <c r="L34" s="38">
        <v>0</v>
      </c>
      <c s="32">
        <f>ROUND(ROUND(L34,2)*ROUND(G34,3),2)</f>
      </c>
      <c s="36" t="s">
        <v>55</v>
      </c>
      <c>
        <f>(M34*21)/100</f>
      </c>
      <c t="s">
        <v>27</v>
      </c>
    </row>
    <row r="35" spans="1:5" ht="12.75">
      <c r="A35" s="35" t="s">
        <v>56</v>
      </c>
      <c r="E35" s="39" t="s">
        <v>529</v>
      </c>
    </row>
    <row r="36" spans="1:5" ht="12.75">
      <c r="A36" s="35" t="s">
        <v>57</v>
      </c>
      <c r="E36" s="40" t="s">
        <v>5</v>
      </c>
    </row>
    <row r="37" spans="1:5" ht="12.75">
      <c r="A37" t="s">
        <v>59</v>
      </c>
      <c r="E37" s="39" t="s">
        <v>5</v>
      </c>
    </row>
    <row r="38" spans="1:16" ht="12.75">
      <c r="A38" t="s">
        <v>49</v>
      </c>
      <c s="34" t="s">
        <v>89</v>
      </c>
      <c s="34" t="s">
        <v>530</v>
      </c>
      <c s="35" t="s">
        <v>5</v>
      </c>
      <c s="6" t="s">
        <v>531</v>
      </c>
      <c s="36" t="s">
        <v>132</v>
      </c>
      <c s="37">
        <v>2</v>
      </c>
      <c s="36">
        <v>0</v>
      </c>
      <c s="36">
        <f>ROUND(G38*H38,6)</f>
      </c>
      <c r="L38" s="38">
        <v>0</v>
      </c>
      <c s="32">
        <f>ROUND(ROUND(L38,2)*ROUND(G38,3),2)</f>
      </c>
      <c s="36" t="s">
        <v>133</v>
      </c>
      <c>
        <f>(M38*21)/100</f>
      </c>
      <c t="s">
        <v>27</v>
      </c>
    </row>
    <row r="39" spans="1:5" ht="12.75">
      <c r="A39" s="35" t="s">
        <v>56</v>
      </c>
      <c r="E39" s="39" t="s">
        <v>531</v>
      </c>
    </row>
    <row r="40" spans="1:5" ht="12.75">
      <c r="A40" s="35" t="s">
        <v>57</v>
      </c>
      <c r="E40" s="40" t="s">
        <v>5</v>
      </c>
    </row>
    <row r="41" spans="1:5" ht="12.75">
      <c r="A41" t="s">
        <v>59</v>
      </c>
      <c r="E41" s="39" t="s">
        <v>5</v>
      </c>
    </row>
    <row r="42" spans="1:16" ht="12.75">
      <c r="A42" t="s">
        <v>49</v>
      </c>
      <c s="34" t="s">
        <v>94</v>
      </c>
      <c s="34" t="s">
        <v>532</v>
      </c>
      <c s="35" t="s">
        <v>5</v>
      </c>
      <c s="6" t="s">
        <v>533</v>
      </c>
      <c s="36" t="s">
        <v>132</v>
      </c>
      <c s="37">
        <v>2</v>
      </c>
      <c s="36">
        <v>0</v>
      </c>
      <c s="36">
        <f>ROUND(G42*H42,6)</f>
      </c>
      <c r="L42" s="38">
        <v>0</v>
      </c>
      <c s="32">
        <f>ROUND(ROUND(L42,2)*ROUND(G42,3),2)</f>
      </c>
      <c s="36" t="s">
        <v>133</v>
      </c>
      <c>
        <f>(M42*21)/100</f>
      </c>
      <c t="s">
        <v>27</v>
      </c>
    </row>
    <row r="43" spans="1:5" ht="12.75">
      <c r="A43" s="35" t="s">
        <v>56</v>
      </c>
      <c r="E43" s="39" t="s">
        <v>533</v>
      </c>
    </row>
    <row r="44" spans="1:5" ht="12.75">
      <c r="A44" s="35" t="s">
        <v>57</v>
      </c>
      <c r="E44" s="40" t="s">
        <v>5</v>
      </c>
    </row>
    <row r="45" spans="1:5" ht="12.75">
      <c r="A45" t="s">
        <v>59</v>
      </c>
      <c r="E45" s="39" t="s">
        <v>5</v>
      </c>
    </row>
    <row r="46" spans="1:16" ht="12.75">
      <c r="A46" t="s">
        <v>49</v>
      </c>
      <c s="34" t="s">
        <v>150</v>
      </c>
      <c s="34" t="s">
        <v>534</v>
      </c>
      <c s="35" t="s">
        <v>5</v>
      </c>
      <c s="6" t="s">
        <v>535</v>
      </c>
      <c s="36" t="s">
        <v>132</v>
      </c>
      <c s="37">
        <v>2</v>
      </c>
      <c s="36">
        <v>0.0003</v>
      </c>
      <c s="36">
        <f>ROUND(G46*H46,6)</f>
      </c>
      <c r="L46" s="38">
        <v>0</v>
      </c>
      <c s="32">
        <f>ROUND(ROUND(L46,2)*ROUND(G46,3),2)</f>
      </c>
      <c s="36" t="s">
        <v>55</v>
      </c>
      <c>
        <f>(M46*21)/100</f>
      </c>
      <c t="s">
        <v>27</v>
      </c>
    </row>
    <row r="47" spans="1:5" ht="12.75">
      <c r="A47" s="35" t="s">
        <v>56</v>
      </c>
      <c r="E47" s="39" t="s">
        <v>535</v>
      </c>
    </row>
    <row r="48" spans="1:5" ht="12.75">
      <c r="A48" s="35" t="s">
        <v>57</v>
      </c>
      <c r="E48" s="40" t="s">
        <v>5</v>
      </c>
    </row>
    <row r="49" spans="1:5" ht="12.75">
      <c r="A49" t="s">
        <v>59</v>
      </c>
      <c r="E49" s="39" t="s">
        <v>5</v>
      </c>
    </row>
    <row r="50" spans="1:16" ht="12.75">
      <c r="A50" t="s">
        <v>49</v>
      </c>
      <c s="34" t="s">
        <v>153</v>
      </c>
      <c s="34" t="s">
        <v>536</v>
      </c>
      <c s="35" t="s">
        <v>5</v>
      </c>
      <c s="6" t="s">
        <v>537</v>
      </c>
      <c s="36" t="s">
        <v>132</v>
      </c>
      <c s="37">
        <v>1</v>
      </c>
      <c s="36">
        <v>0</v>
      </c>
      <c s="36">
        <f>ROUND(G50*H50,6)</f>
      </c>
      <c r="L50" s="38">
        <v>0</v>
      </c>
      <c s="32">
        <f>ROUND(ROUND(L50,2)*ROUND(G50,3),2)</f>
      </c>
      <c s="36" t="s">
        <v>133</v>
      </c>
      <c>
        <f>(M50*21)/100</f>
      </c>
      <c t="s">
        <v>27</v>
      </c>
    </row>
    <row r="51" spans="1:5" ht="12.75">
      <c r="A51" s="35" t="s">
        <v>56</v>
      </c>
      <c r="E51" s="39" t="s">
        <v>537</v>
      </c>
    </row>
    <row r="52" spans="1:5" ht="12.75">
      <c r="A52" s="35" t="s">
        <v>57</v>
      </c>
      <c r="E52" s="40" t="s">
        <v>5</v>
      </c>
    </row>
    <row r="53" spans="1:5" ht="12.75">
      <c r="A53" t="s">
        <v>59</v>
      </c>
      <c r="E53" s="39" t="s">
        <v>5</v>
      </c>
    </row>
    <row r="54" spans="1:16" ht="25.5">
      <c r="A54" t="s">
        <v>49</v>
      </c>
      <c s="34" t="s">
        <v>156</v>
      </c>
      <c s="34" t="s">
        <v>538</v>
      </c>
      <c s="35" t="s">
        <v>5</v>
      </c>
      <c s="6" t="s">
        <v>539</v>
      </c>
      <c s="36" t="s">
        <v>132</v>
      </c>
      <c s="37">
        <v>1</v>
      </c>
      <c s="36">
        <v>0</v>
      </c>
      <c s="36">
        <f>ROUND(G54*H54,6)</f>
      </c>
      <c r="L54" s="38">
        <v>0</v>
      </c>
      <c s="32">
        <f>ROUND(ROUND(L54,2)*ROUND(G54,3),2)</f>
      </c>
      <c s="36" t="s">
        <v>55</v>
      </c>
      <c>
        <f>(M54*21)/100</f>
      </c>
      <c t="s">
        <v>27</v>
      </c>
    </row>
    <row r="55" spans="1:5" ht="51">
      <c r="A55" s="35" t="s">
        <v>56</v>
      </c>
      <c r="E55" s="39" t="s">
        <v>540</v>
      </c>
    </row>
    <row r="56" spans="1:5" ht="12.75">
      <c r="A56" s="35" t="s">
        <v>57</v>
      </c>
      <c r="E56" s="40" t="s">
        <v>5</v>
      </c>
    </row>
    <row r="57" spans="1:5" ht="12.75">
      <c r="A57" t="s">
        <v>59</v>
      </c>
      <c r="E57" s="39" t="s">
        <v>5</v>
      </c>
    </row>
    <row r="58" spans="1:16" ht="12.75">
      <c r="A58" t="s">
        <v>49</v>
      </c>
      <c s="34" t="s">
        <v>159</v>
      </c>
      <c s="34" t="s">
        <v>541</v>
      </c>
      <c s="35" t="s">
        <v>5</v>
      </c>
      <c s="6" t="s">
        <v>542</v>
      </c>
      <c s="36" t="s">
        <v>132</v>
      </c>
      <c s="37">
        <v>2</v>
      </c>
      <c s="36">
        <v>0</v>
      </c>
      <c s="36">
        <f>ROUND(G58*H58,6)</f>
      </c>
      <c r="L58" s="38">
        <v>0</v>
      </c>
      <c s="32">
        <f>ROUND(ROUND(L58,2)*ROUND(G58,3),2)</f>
      </c>
      <c s="36" t="s">
        <v>133</v>
      </c>
      <c>
        <f>(M58*21)/100</f>
      </c>
      <c t="s">
        <v>27</v>
      </c>
    </row>
    <row r="59" spans="1:5" ht="12.75">
      <c r="A59" s="35" t="s">
        <v>56</v>
      </c>
      <c r="E59" s="39" t="s">
        <v>542</v>
      </c>
    </row>
    <row r="60" spans="1:5" ht="12.75">
      <c r="A60" s="35" t="s">
        <v>57</v>
      </c>
      <c r="E60" s="40" t="s">
        <v>5</v>
      </c>
    </row>
    <row r="61" spans="1:5" ht="12.75">
      <c r="A61" t="s">
        <v>59</v>
      </c>
      <c r="E61" s="39" t="s">
        <v>5</v>
      </c>
    </row>
    <row r="62" spans="1:16" ht="38.25">
      <c r="A62" t="s">
        <v>49</v>
      </c>
      <c s="34" t="s">
        <v>162</v>
      </c>
      <c s="34" t="s">
        <v>543</v>
      </c>
      <c s="35" t="s">
        <v>5</v>
      </c>
      <c s="6" t="s">
        <v>544</v>
      </c>
      <c s="36" t="s">
        <v>132</v>
      </c>
      <c s="37">
        <v>2</v>
      </c>
      <c s="36">
        <v>0</v>
      </c>
      <c s="36">
        <f>ROUND(G62*H62,6)</f>
      </c>
      <c r="L62" s="38">
        <v>0</v>
      </c>
      <c s="32">
        <f>ROUND(ROUND(L62,2)*ROUND(G62,3),2)</f>
      </c>
      <c s="36" t="s">
        <v>55</v>
      </c>
      <c>
        <f>(M62*21)/100</f>
      </c>
      <c t="s">
        <v>27</v>
      </c>
    </row>
    <row r="63" spans="1:5" ht="63.75">
      <c r="A63" s="35" t="s">
        <v>56</v>
      </c>
      <c r="E63" s="39" t="s">
        <v>545</v>
      </c>
    </row>
    <row r="64" spans="1:5" ht="12.75">
      <c r="A64" s="35" t="s">
        <v>57</v>
      </c>
      <c r="E64" s="40" t="s">
        <v>5</v>
      </c>
    </row>
    <row r="65" spans="1:5" ht="12.75">
      <c r="A65" t="s">
        <v>59</v>
      </c>
      <c r="E65" s="39" t="s">
        <v>5</v>
      </c>
    </row>
    <row r="66" spans="1:16" ht="25.5">
      <c r="A66" t="s">
        <v>49</v>
      </c>
      <c s="34" t="s">
        <v>166</v>
      </c>
      <c s="34" t="s">
        <v>546</v>
      </c>
      <c s="35" t="s">
        <v>5</v>
      </c>
      <c s="6" t="s">
        <v>547</v>
      </c>
      <c s="36" t="s">
        <v>132</v>
      </c>
      <c s="37">
        <v>2</v>
      </c>
      <c s="36">
        <v>0</v>
      </c>
      <c s="36">
        <f>ROUND(G66*H66,6)</f>
      </c>
      <c r="L66" s="38">
        <v>0</v>
      </c>
      <c s="32">
        <f>ROUND(ROUND(L66,2)*ROUND(G66,3),2)</f>
      </c>
      <c s="36" t="s">
        <v>133</v>
      </c>
      <c>
        <f>(M66*21)/100</f>
      </c>
      <c t="s">
        <v>27</v>
      </c>
    </row>
    <row r="67" spans="1:5" ht="25.5">
      <c r="A67" s="35" t="s">
        <v>56</v>
      </c>
      <c r="E67" s="39" t="s">
        <v>547</v>
      </c>
    </row>
    <row r="68" spans="1:5" ht="12.75">
      <c r="A68" s="35" t="s">
        <v>57</v>
      </c>
      <c r="E68" s="40" t="s">
        <v>5</v>
      </c>
    </row>
    <row r="69" spans="1:5" ht="12.75">
      <c r="A69" t="s">
        <v>59</v>
      </c>
      <c r="E69" s="39" t="s">
        <v>5</v>
      </c>
    </row>
    <row r="70" spans="1:16" ht="12.75">
      <c r="A70" t="s">
        <v>49</v>
      </c>
      <c s="34" t="s">
        <v>169</v>
      </c>
      <c s="34" t="s">
        <v>548</v>
      </c>
      <c s="35" t="s">
        <v>5</v>
      </c>
      <c s="6" t="s">
        <v>549</v>
      </c>
      <c s="36" t="s">
        <v>132</v>
      </c>
      <c s="37">
        <v>2</v>
      </c>
      <c s="36">
        <v>0</v>
      </c>
      <c s="36">
        <f>ROUND(G70*H70,6)</f>
      </c>
      <c r="L70" s="38">
        <v>0</v>
      </c>
      <c s="32">
        <f>ROUND(ROUND(L70,2)*ROUND(G70,3),2)</f>
      </c>
      <c s="36" t="s">
        <v>55</v>
      </c>
      <c>
        <f>(M70*21)/100</f>
      </c>
      <c t="s">
        <v>27</v>
      </c>
    </row>
    <row r="71" spans="1:5" ht="12.75">
      <c r="A71" s="35" t="s">
        <v>56</v>
      </c>
      <c r="E71" s="39" t="s">
        <v>549</v>
      </c>
    </row>
    <row r="72" spans="1:5" ht="12.75">
      <c r="A72" s="35" t="s">
        <v>57</v>
      </c>
      <c r="E72" s="40" t="s">
        <v>5</v>
      </c>
    </row>
    <row r="73" spans="1:5" ht="12.75">
      <c r="A73" t="s">
        <v>59</v>
      </c>
      <c r="E73" s="39" t="s">
        <v>5</v>
      </c>
    </row>
    <row r="74" spans="1:16" ht="12.75">
      <c r="A74" t="s">
        <v>49</v>
      </c>
      <c s="34" t="s">
        <v>172</v>
      </c>
      <c s="34" t="s">
        <v>550</v>
      </c>
      <c s="35" t="s">
        <v>5</v>
      </c>
      <c s="6" t="s">
        <v>551</v>
      </c>
      <c s="36" t="s">
        <v>132</v>
      </c>
      <c s="37">
        <v>2</v>
      </c>
      <c s="36">
        <v>0</v>
      </c>
      <c s="36">
        <f>ROUND(G74*H74,6)</f>
      </c>
      <c r="L74" s="38">
        <v>0</v>
      </c>
      <c s="32">
        <f>ROUND(ROUND(L74,2)*ROUND(G74,3),2)</f>
      </c>
      <c s="36" t="s">
        <v>55</v>
      </c>
      <c>
        <f>(M74*21)/100</f>
      </c>
      <c t="s">
        <v>27</v>
      </c>
    </row>
    <row r="75" spans="1:5" ht="12.75">
      <c r="A75" s="35" t="s">
        <v>56</v>
      </c>
      <c r="E75" s="39" t="s">
        <v>551</v>
      </c>
    </row>
    <row r="76" spans="1:5" ht="12.75">
      <c r="A76" s="35" t="s">
        <v>57</v>
      </c>
      <c r="E76" s="40" t="s">
        <v>5</v>
      </c>
    </row>
    <row r="77" spans="1:5" ht="12.75">
      <c r="A77" t="s">
        <v>59</v>
      </c>
      <c r="E77" s="39" t="s">
        <v>5</v>
      </c>
    </row>
    <row r="78" spans="1:16" ht="12.75">
      <c r="A78" t="s">
        <v>49</v>
      </c>
      <c s="34" t="s">
        <v>176</v>
      </c>
      <c s="34" t="s">
        <v>552</v>
      </c>
      <c s="35" t="s">
        <v>5</v>
      </c>
      <c s="6" t="s">
        <v>553</v>
      </c>
      <c s="36" t="s">
        <v>132</v>
      </c>
      <c s="37">
        <v>2</v>
      </c>
      <c s="36">
        <v>0</v>
      </c>
      <c s="36">
        <f>ROUND(G78*H78,6)</f>
      </c>
      <c r="L78" s="38">
        <v>0</v>
      </c>
      <c s="32">
        <f>ROUND(ROUND(L78,2)*ROUND(G78,3),2)</f>
      </c>
      <c s="36" t="s">
        <v>55</v>
      </c>
      <c>
        <f>(M78*21)/100</f>
      </c>
      <c t="s">
        <v>27</v>
      </c>
    </row>
    <row r="79" spans="1:5" ht="12.75">
      <c r="A79" s="35" t="s">
        <v>56</v>
      </c>
      <c r="E79" s="39" t="s">
        <v>553</v>
      </c>
    </row>
    <row r="80" spans="1:5" ht="12.75">
      <c r="A80" s="35" t="s">
        <v>57</v>
      </c>
      <c r="E80" s="40" t="s">
        <v>5</v>
      </c>
    </row>
    <row r="81" spans="1:5" ht="12.75">
      <c r="A81" t="s">
        <v>59</v>
      </c>
      <c r="E81" s="39" t="s">
        <v>5</v>
      </c>
    </row>
    <row r="82" spans="1:16" ht="12.75">
      <c r="A82" t="s">
        <v>49</v>
      </c>
      <c s="34" t="s">
        <v>179</v>
      </c>
      <c s="34" t="s">
        <v>554</v>
      </c>
      <c s="35" t="s">
        <v>5</v>
      </c>
      <c s="6" t="s">
        <v>555</v>
      </c>
      <c s="36" t="s">
        <v>132</v>
      </c>
      <c s="37">
        <v>2</v>
      </c>
      <c s="36">
        <v>0</v>
      </c>
      <c s="36">
        <f>ROUND(G82*H82,6)</f>
      </c>
      <c r="L82" s="38">
        <v>0</v>
      </c>
      <c s="32">
        <f>ROUND(ROUND(L82,2)*ROUND(G82,3),2)</f>
      </c>
      <c s="36" t="s">
        <v>55</v>
      </c>
      <c>
        <f>(M82*21)/100</f>
      </c>
      <c t="s">
        <v>27</v>
      </c>
    </row>
    <row r="83" spans="1:5" ht="12.75">
      <c r="A83" s="35" t="s">
        <v>56</v>
      </c>
      <c r="E83" s="39" t="s">
        <v>555</v>
      </c>
    </row>
    <row r="84" spans="1:5" ht="12.75">
      <c r="A84" s="35" t="s">
        <v>57</v>
      </c>
      <c r="E84" s="40" t="s">
        <v>5</v>
      </c>
    </row>
    <row r="85" spans="1:5" ht="12.75">
      <c r="A85" t="s">
        <v>59</v>
      </c>
      <c r="E85" s="39" t="s">
        <v>5</v>
      </c>
    </row>
    <row r="86" spans="1:16" ht="12.75">
      <c r="A86" t="s">
        <v>49</v>
      </c>
      <c s="34" t="s">
        <v>183</v>
      </c>
      <c s="34" t="s">
        <v>556</v>
      </c>
      <c s="35" t="s">
        <v>5</v>
      </c>
      <c s="6" t="s">
        <v>557</v>
      </c>
      <c s="36" t="s">
        <v>132</v>
      </c>
      <c s="37">
        <v>2</v>
      </c>
      <c s="36">
        <v>0</v>
      </c>
      <c s="36">
        <f>ROUND(G86*H86,6)</f>
      </c>
      <c r="L86" s="38">
        <v>0</v>
      </c>
      <c s="32">
        <f>ROUND(ROUND(L86,2)*ROUND(G86,3),2)</f>
      </c>
      <c s="36" t="s">
        <v>55</v>
      </c>
      <c>
        <f>(M86*21)/100</f>
      </c>
      <c t="s">
        <v>27</v>
      </c>
    </row>
    <row r="87" spans="1:5" ht="12.75">
      <c r="A87" s="35" t="s">
        <v>56</v>
      </c>
      <c r="E87" s="39" t="s">
        <v>557</v>
      </c>
    </row>
    <row r="88" spans="1:5" ht="12.75">
      <c r="A88" s="35" t="s">
        <v>57</v>
      </c>
      <c r="E88" s="40" t="s">
        <v>5</v>
      </c>
    </row>
    <row r="89" spans="1:5" ht="12.75">
      <c r="A89" t="s">
        <v>59</v>
      </c>
      <c r="E89" s="39" t="s">
        <v>5</v>
      </c>
    </row>
    <row r="90" spans="1:16" ht="12.75">
      <c r="A90" t="s">
        <v>49</v>
      </c>
      <c s="34" t="s">
        <v>186</v>
      </c>
      <c s="34" t="s">
        <v>297</v>
      </c>
      <c s="35" t="s">
        <v>5</v>
      </c>
      <c s="6" t="s">
        <v>298</v>
      </c>
      <c s="36" t="s">
        <v>132</v>
      </c>
      <c s="37">
        <v>1</v>
      </c>
      <c s="36">
        <v>0</v>
      </c>
      <c s="36">
        <f>ROUND(G90*H90,6)</f>
      </c>
      <c r="L90" s="38">
        <v>0</v>
      </c>
      <c s="32">
        <f>ROUND(ROUND(L90,2)*ROUND(G90,3),2)</f>
      </c>
      <c s="36" t="s">
        <v>133</v>
      </c>
      <c>
        <f>(M90*21)/100</f>
      </c>
      <c t="s">
        <v>27</v>
      </c>
    </row>
    <row r="91" spans="1:5" ht="12.75">
      <c r="A91" s="35" t="s">
        <v>56</v>
      </c>
      <c r="E91" s="39" t="s">
        <v>298</v>
      </c>
    </row>
    <row r="92" spans="1:5" ht="12.75">
      <c r="A92" s="35" t="s">
        <v>57</v>
      </c>
      <c r="E92" s="40" t="s">
        <v>5</v>
      </c>
    </row>
    <row r="93" spans="1:5" ht="12.75">
      <c r="A93" t="s">
        <v>59</v>
      </c>
      <c r="E93" s="39" t="s">
        <v>5</v>
      </c>
    </row>
    <row r="94" spans="1:16" ht="12.75">
      <c r="A94" t="s">
        <v>49</v>
      </c>
      <c s="34" t="s">
        <v>189</v>
      </c>
      <c s="34" t="s">
        <v>558</v>
      </c>
      <c s="35" t="s">
        <v>5</v>
      </c>
      <c s="6" t="s">
        <v>559</v>
      </c>
      <c s="36" t="s">
        <v>132</v>
      </c>
      <c s="37">
        <v>1</v>
      </c>
      <c s="36">
        <v>0</v>
      </c>
      <c s="36">
        <f>ROUND(G94*H94,6)</f>
      </c>
      <c r="L94" s="38">
        <v>0</v>
      </c>
      <c s="32">
        <f>ROUND(ROUND(L94,2)*ROUND(G94,3),2)</f>
      </c>
      <c s="36" t="s">
        <v>55</v>
      </c>
      <c>
        <f>(M94*21)/100</f>
      </c>
      <c t="s">
        <v>27</v>
      </c>
    </row>
    <row r="95" spans="1:5" ht="12.75">
      <c r="A95" s="35" t="s">
        <v>56</v>
      </c>
      <c r="E95" s="39" t="s">
        <v>559</v>
      </c>
    </row>
    <row r="96" spans="1:5" ht="12.75">
      <c r="A96" s="35" t="s">
        <v>57</v>
      </c>
      <c r="E96" s="40" t="s">
        <v>5</v>
      </c>
    </row>
    <row r="97" spans="1:5" ht="12.75">
      <c r="A97" t="s">
        <v>59</v>
      </c>
      <c r="E97" s="39" t="s">
        <v>5</v>
      </c>
    </row>
    <row r="98" spans="1:16" ht="12.75">
      <c r="A98" t="s">
        <v>49</v>
      </c>
      <c s="34" t="s">
        <v>192</v>
      </c>
      <c s="34" t="s">
        <v>560</v>
      </c>
      <c s="35" t="s">
        <v>5</v>
      </c>
      <c s="6" t="s">
        <v>561</v>
      </c>
      <c s="36" t="s">
        <v>132</v>
      </c>
      <c s="37">
        <v>1</v>
      </c>
      <c s="36">
        <v>0</v>
      </c>
      <c s="36">
        <f>ROUND(G98*H98,6)</f>
      </c>
      <c r="L98" s="38">
        <v>0</v>
      </c>
      <c s="32">
        <f>ROUND(ROUND(L98,2)*ROUND(G98,3),2)</f>
      </c>
      <c s="36" t="s">
        <v>133</v>
      </c>
      <c>
        <f>(M98*21)/100</f>
      </c>
      <c t="s">
        <v>27</v>
      </c>
    </row>
    <row r="99" spans="1:5" ht="12.75">
      <c r="A99" s="35" t="s">
        <v>56</v>
      </c>
      <c r="E99" s="39" t="s">
        <v>561</v>
      </c>
    </row>
    <row r="100" spans="1:5" ht="12.75">
      <c r="A100" s="35" t="s">
        <v>57</v>
      </c>
      <c r="E100" s="40" t="s">
        <v>5</v>
      </c>
    </row>
    <row r="101" spans="1:5" ht="12.75">
      <c r="A101" t="s">
        <v>59</v>
      </c>
      <c r="E101" s="39" t="s">
        <v>5</v>
      </c>
    </row>
    <row r="102" spans="1:16" ht="25.5">
      <c r="A102" t="s">
        <v>49</v>
      </c>
      <c s="34" t="s">
        <v>195</v>
      </c>
      <c s="34" t="s">
        <v>562</v>
      </c>
      <c s="35" t="s">
        <v>5</v>
      </c>
      <c s="6" t="s">
        <v>563</v>
      </c>
      <c s="36" t="s">
        <v>132</v>
      </c>
      <c s="37">
        <v>1</v>
      </c>
      <c s="36">
        <v>0</v>
      </c>
      <c s="36">
        <f>ROUND(G102*H102,6)</f>
      </c>
      <c r="L102" s="38">
        <v>0</v>
      </c>
      <c s="32">
        <f>ROUND(ROUND(L102,2)*ROUND(G102,3),2)</f>
      </c>
      <c s="36" t="s">
        <v>55</v>
      </c>
      <c>
        <f>(M102*21)/100</f>
      </c>
      <c t="s">
        <v>27</v>
      </c>
    </row>
    <row r="103" spans="1:5" ht="38.25">
      <c r="A103" s="35" t="s">
        <v>56</v>
      </c>
      <c r="E103" s="39" t="s">
        <v>564</v>
      </c>
    </row>
    <row r="104" spans="1:5" ht="12.75">
      <c r="A104" s="35" t="s">
        <v>57</v>
      </c>
      <c r="E104" s="40" t="s">
        <v>5</v>
      </c>
    </row>
    <row r="105" spans="1:5" ht="12.75">
      <c r="A105" t="s">
        <v>59</v>
      </c>
      <c r="E105" s="39" t="s">
        <v>5</v>
      </c>
    </row>
    <row r="106" spans="1:16" ht="12.75">
      <c r="A106" t="s">
        <v>49</v>
      </c>
      <c s="34" t="s">
        <v>198</v>
      </c>
      <c s="34" t="s">
        <v>565</v>
      </c>
      <c s="35" t="s">
        <v>5</v>
      </c>
      <c s="6" t="s">
        <v>566</v>
      </c>
      <c s="36" t="s">
        <v>132</v>
      </c>
      <c s="37">
        <v>1</v>
      </c>
      <c s="36">
        <v>0</v>
      </c>
      <c s="36">
        <f>ROUND(G106*H106,6)</f>
      </c>
      <c r="L106" s="38">
        <v>0</v>
      </c>
      <c s="32">
        <f>ROUND(ROUND(L106,2)*ROUND(G106,3),2)</f>
      </c>
      <c s="36" t="s">
        <v>133</v>
      </c>
      <c>
        <f>(M106*21)/100</f>
      </c>
      <c t="s">
        <v>27</v>
      </c>
    </row>
    <row r="107" spans="1:5" ht="12.75">
      <c r="A107" s="35" t="s">
        <v>56</v>
      </c>
      <c r="E107" s="39" t="s">
        <v>566</v>
      </c>
    </row>
    <row r="108" spans="1:5" ht="12.75">
      <c r="A108" s="35" t="s">
        <v>57</v>
      </c>
      <c r="E108" s="40" t="s">
        <v>5</v>
      </c>
    </row>
    <row r="109" spans="1:5" ht="12.75">
      <c r="A109" t="s">
        <v>59</v>
      </c>
      <c r="E109" s="39" t="s">
        <v>5</v>
      </c>
    </row>
    <row r="110" spans="1:16" ht="12.75">
      <c r="A110" t="s">
        <v>49</v>
      </c>
      <c s="34" t="s">
        <v>201</v>
      </c>
      <c s="34" t="s">
        <v>567</v>
      </c>
      <c s="35" t="s">
        <v>5</v>
      </c>
      <c s="6" t="s">
        <v>568</v>
      </c>
      <c s="36" t="s">
        <v>132</v>
      </c>
      <c s="37">
        <v>1</v>
      </c>
      <c s="36">
        <v>0</v>
      </c>
      <c s="36">
        <f>ROUND(G110*H110,6)</f>
      </c>
      <c r="L110" s="38">
        <v>0</v>
      </c>
      <c s="32">
        <f>ROUND(ROUND(L110,2)*ROUND(G110,3),2)</f>
      </c>
      <c s="36" t="s">
        <v>55</v>
      </c>
      <c>
        <f>(M110*21)/100</f>
      </c>
      <c t="s">
        <v>27</v>
      </c>
    </row>
    <row r="111" spans="1:5" ht="12.75">
      <c r="A111" s="35" t="s">
        <v>56</v>
      </c>
      <c r="E111" s="39" t="s">
        <v>568</v>
      </c>
    </row>
    <row r="112" spans="1:5" ht="12.75">
      <c r="A112" s="35" t="s">
        <v>57</v>
      </c>
      <c r="E112" s="40" t="s">
        <v>5</v>
      </c>
    </row>
    <row r="113" spans="1:5" ht="12.75">
      <c r="A113" t="s">
        <v>59</v>
      </c>
      <c r="E113" s="39" t="s">
        <v>5</v>
      </c>
    </row>
    <row r="114" spans="1:16" ht="12.75">
      <c r="A114" t="s">
        <v>49</v>
      </c>
      <c s="34" t="s">
        <v>204</v>
      </c>
      <c s="34" t="s">
        <v>569</v>
      </c>
      <c s="35" t="s">
        <v>5</v>
      </c>
      <c s="6" t="s">
        <v>570</v>
      </c>
      <c s="36" t="s">
        <v>132</v>
      </c>
      <c s="37">
        <v>1</v>
      </c>
      <c s="36">
        <v>0</v>
      </c>
      <c s="36">
        <f>ROUND(G114*H114,6)</f>
      </c>
      <c r="L114" s="38">
        <v>0</v>
      </c>
      <c s="32">
        <f>ROUND(ROUND(L114,2)*ROUND(G114,3),2)</f>
      </c>
      <c s="36" t="s">
        <v>133</v>
      </c>
      <c>
        <f>(M114*21)/100</f>
      </c>
      <c t="s">
        <v>27</v>
      </c>
    </row>
    <row r="115" spans="1:5" ht="12.75">
      <c r="A115" s="35" t="s">
        <v>56</v>
      </c>
      <c r="E115" s="39" t="s">
        <v>570</v>
      </c>
    </row>
    <row r="116" spans="1:5" ht="12.75">
      <c r="A116" s="35" t="s">
        <v>57</v>
      </c>
      <c r="E116" s="40" t="s">
        <v>5</v>
      </c>
    </row>
    <row r="117" spans="1:5" ht="12.75">
      <c r="A117" t="s">
        <v>59</v>
      </c>
      <c r="E117" s="39" t="s">
        <v>5</v>
      </c>
    </row>
    <row r="118" spans="1:16" ht="25.5">
      <c r="A118" t="s">
        <v>49</v>
      </c>
      <c s="34" t="s">
        <v>207</v>
      </c>
      <c s="34" t="s">
        <v>571</v>
      </c>
      <c s="35" t="s">
        <v>5</v>
      </c>
      <c s="6" t="s">
        <v>572</v>
      </c>
      <c s="36" t="s">
        <v>132</v>
      </c>
      <c s="37">
        <v>1</v>
      </c>
      <c s="36">
        <v>0</v>
      </c>
      <c s="36">
        <f>ROUND(G118*H118,6)</f>
      </c>
      <c r="L118" s="38">
        <v>0</v>
      </c>
      <c s="32">
        <f>ROUND(ROUND(L118,2)*ROUND(G118,3),2)</f>
      </c>
      <c s="36" t="s">
        <v>55</v>
      </c>
      <c>
        <f>(M118*21)/100</f>
      </c>
      <c t="s">
        <v>27</v>
      </c>
    </row>
    <row r="119" spans="1:5" ht="25.5">
      <c r="A119" s="35" t="s">
        <v>56</v>
      </c>
      <c r="E119" s="39" t="s">
        <v>572</v>
      </c>
    </row>
    <row r="120" spans="1:5" ht="12.75">
      <c r="A120" s="35" t="s">
        <v>57</v>
      </c>
      <c r="E120" s="40" t="s">
        <v>5</v>
      </c>
    </row>
    <row r="121" spans="1:5" ht="12.75">
      <c r="A121" t="s">
        <v>59</v>
      </c>
      <c r="E121" s="39" t="s">
        <v>5</v>
      </c>
    </row>
    <row r="122" spans="1:16" ht="12.75">
      <c r="A122" t="s">
        <v>49</v>
      </c>
      <c s="34" t="s">
        <v>210</v>
      </c>
      <c s="34" t="s">
        <v>573</v>
      </c>
      <c s="35" t="s">
        <v>5</v>
      </c>
      <c s="6" t="s">
        <v>574</v>
      </c>
      <c s="36" t="s">
        <v>132</v>
      </c>
      <c s="37">
        <v>2</v>
      </c>
      <c s="36">
        <v>0</v>
      </c>
      <c s="36">
        <f>ROUND(G122*H122,6)</f>
      </c>
      <c r="L122" s="38">
        <v>0</v>
      </c>
      <c s="32">
        <f>ROUND(ROUND(L122,2)*ROUND(G122,3),2)</f>
      </c>
      <c s="36" t="s">
        <v>133</v>
      </c>
      <c>
        <f>(M122*21)/100</f>
      </c>
      <c t="s">
        <v>27</v>
      </c>
    </row>
    <row r="123" spans="1:5" ht="12.75">
      <c r="A123" s="35" t="s">
        <v>56</v>
      </c>
      <c r="E123" s="39" t="s">
        <v>574</v>
      </c>
    </row>
    <row r="124" spans="1:5" ht="12.75">
      <c r="A124" s="35" t="s">
        <v>57</v>
      </c>
      <c r="E124" s="40" t="s">
        <v>5</v>
      </c>
    </row>
    <row r="125" spans="1:5" ht="12.75">
      <c r="A125" t="s">
        <v>59</v>
      </c>
      <c r="E125" s="39" t="s">
        <v>5</v>
      </c>
    </row>
    <row r="126" spans="1:16" ht="38.25">
      <c r="A126" t="s">
        <v>49</v>
      </c>
      <c s="34" t="s">
        <v>214</v>
      </c>
      <c s="34" t="s">
        <v>575</v>
      </c>
      <c s="35" t="s">
        <v>5</v>
      </c>
      <c s="6" t="s">
        <v>576</v>
      </c>
      <c s="36" t="s">
        <v>132</v>
      </c>
      <c s="37">
        <v>2</v>
      </c>
      <c s="36">
        <v>0</v>
      </c>
      <c s="36">
        <f>ROUND(G126*H126,6)</f>
      </c>
      <c r="L126" s="38">
        <v>0</v>
      </c>
      <c s="32">
        <f>ROUND(ROUND(L126,2)*ROUND(G126,3),2)</f>
      </c>
      <c s="36" t="s">
        <v>55</v>
      </c>
      <c>
        <f>(M126*21)/100</f>
      </c>
      <c t="s">
        <v>27</v>
      </c>
    </row>
    <row r="127" spans="1:5" ht="38.25">
      <c r="A127" s="35" t="s">
        <v>56</v>
      </c>
      <c r="E127" s="39" t="s">
        <v>577</v>
      </c>
    </row>
    <row r="128" spans="1:5" ht="12.75">
      <c r="A128" s="35" t="s">
        <v>57</v>
      </c>
      <c r="E128" s="40" t="s">
        <v>5</v>
      </c>
    </row>
    <row r="129" spans="1:5" ht="12.75">
      <c r="A129" t="s">
        <v>59</v>
      </c>
      <c r="E129" s="39" t="s">
        <v>5</v>
      </c>
    </row>
    <row r="130" spans="1:16" ht="12.75">
      <c r="A130" t="s">
        <v>49</v>
      </c>
      <c s="34" t="s">
        <v>218</v>
      </c>
      <c s="34" t="s">
        <v>573</v>
      </c>
      <c s="35" t="s">
        <v>50</v>
      </c>
      <c s="6" t="s">
        <v>574</v>
      </c>
      <c s="36" t="s">
        <v>132</v>
      </c>
      <c s="37">
        <v>2</v>
      </c>
      <c s="36">
        <v>0</v>
      </c>
      <c s="36">
        <f>ROUND(G130*H130,6)</f>
      </c>
      <c r="L130" s="38">
        <v>0</v>
      </c>
      <c s="32">
        <f>ROUND(ROUND(L130,2)*ROUND(G130,3),2)</f>
      </c>
      <c s="36" t="s">
        <v>133</v>
      </c>
      <c>
        <f>(M130*21)/100</f>
      </c>
      <c t="s">
        <v>27</v>
      </c>
    </row>
    <row r="131" spans="1:5" ht="12.75">
      <c r="A131" s="35" t="s">
        <v>56</v>
      </c>
      <c r="E131" s="39" t="s">
        <v>574</v>
      </c>
    </row>
    <row r="132" spans="1:5" ht="12.75">
      <c r="A132" s="35" t="s">
        <v>57</v>
      </c>
      <c r="E132" s="40" t="s">
        <v>5</v>
      </c>
    </row>
    <row r="133" spans="1:5" ht="12.75">
      <c r="A133" t="s">
        <v>59</v>
      </c>
      <c r="E133" s="39" t="s">
        <v>5</v>
      </c>
    </row>
    <row r="134" spans="1:16" ht="25.5">
      <c r="A134" t="s">
        <v>49</v>
      </c>
      <c s="34" t="s">
        <v>221</v>
      </c>
      <c s="34" t="s">
        <v>578</v>
      </c>
      <c s="35" t="s">
        <v>5</v>
      </c>
      <c s="6" t="s">
        <v>579</v>
      </c>
      <c s="36" t="s">
        <v>132</v>
      </c>
      <c s="37">
        <v>2</v>
      </c>
      <c s="36">
        <v>0</v>
      </c>
      <c s="36">
        <f>ROUND(G134*H134,6)</f>
      </c>
      <c r="L134" s="38">
        <v>0</v>
      </c>
      <c s="32">
        <f>ROUND(ROUND(L134,2)*ROUND(G134,3),2)</f>
      </c>
      <c s="36" t="s">
        <v>55</v>
      </c>
      <c>
        <f>(M134*21)/100</f>
      </c>
      <c t="s">
        <v>27</v>
      </c>
    </row>
    <row r="135" spans="1:5" ht="38.25">
      <c r="A135" s="35" t="s">
        <v>56</v>
      </c>
      <c r="E135" s="39" t="s">
        <v>580</v>
      </c>
    </row>
    <row r="136" spans="1:5" ht="12.75">
      <c r="A136" s="35" t="s">
        <v>57</v>
      </c>
      <c r="E136" s="40" t="s">
        <v>5</v>
      </c>
    </row>
    <row r="137" spans="1:5" ht="12.75">
      <c r="A137" t="s">
        <v>59</v>
      </c>
      <c r="E137" s="39" t="s">
        <v>5</v>
      </c>
    </row>
    <row r="138" spans="1:16" ht="12.75">
      <c r="A138" t="s">
        <v>49</v>
      </c>
      <c s="34" t="s">
        <v>225</v>
      </c>
      <c s="34" t="s">
        <v>581</v>
      </c>
      <c s="35" t="s">
        <v>5</v>
      </c>
      <c s="6" t="s">
        <v>582</v>
      </c>
      <c s="36" t="s">
        <v>132</v>
      </c>
      <c s="37">
        <v>2</v>
      </c>
      <c s="36">
        <v>0</v>
      </c>
      <c s="36">
        <f>ROUND(G138*H138,6)</f>
      </c>
      <c r="L138" s="38">
        <v>0</v>
      </c>
      <c s="32">
        <f>ROUND(ROUND(L138,2)*ROUND(G138,3),2)</f>
      </c>
      <c s="36" t="s">
        <v>133</v>
      </c>
      <c>
        <f>(M138*21)/100</f>
      </c>
      <c t="s">
        <v>27</v>
      </c>
    </row>
    <row r="139" spans="1:5" ht="12.75">
      <c r="A139" s="35" t="s">
        <v>56</v>
      </c>
      <c r="E139" s="39" t="s">
        <v>582</v>
      </c>
    </row>
    <row r="140" spans="1:5" ht="12.75">
      <c r="A140" s="35" t="s">
        <v>57</v>
      </c>
      <c r="E140" s="40" t="s">
        <v>5</v>
      </c>
    </row>
    <row r="141" spans="1:5" ht="12.75">
      <c r="A141" t="s">
        <v>59</v>
      </c>
      <c r="E141" s="39" t="s">
        <v>5</v>
      </c>
    </row>
    <row r="142" spans="1:16" ht="12.75">
      <c r="A142" t="s">
        <v>49</v>
      </c>
      <c s="34" t="s">
        <v>228</v>
      </c>
      <c s="34" t="s">
        <v>583</v>
      </c>
      <c s="35" t="s">
        <v>5</v>
      </c>
      <c s="6" t="s">
        <v>584</v>
      </c>
      <c s="36" t="s">
        <v>132</v>
      </c>
      <c s="37">
        <v>2</v>
      </c>
      <c s="36">
        <v>0.0001</v>
      </c>
      <c s="36">
        <f>ROUND(G142*H142,6)</f>
      </c>
      <c r="L142" s="38">
        <v>0</v>
      </c>
      <c s="32">
        <f>ROUND(ROUND(L142,2)*ROUND(G142,3),2)</f>
      </c>
      <c s="36" t="s">
        <v>55</v>
      </c>
      <c>
        <f>(M142*21)/100</f>
      </c>
      <c t="s">
        <v>27</v>
      </c>
    </row>
    <row r="143" spans="1:5" ht="12.75">
      <c r="A143" s="35" t="s">
        <v>56</v>
      </c>
      <c r="E143" s="39" t="s">
        <v>584</v>
      </c>
    </row>
    <row r="144" spans="1:5" ht="12.75">
      <c r="A144" s="35" t="s">
        <v>57</v>
      </c>
      <c r="E144" s="40" t="s">
        <v>5</v>
      </c>
    </row>
    <row r="145" spans="1:5" ht="12.75">
      <c r="A145" t="s">
        <v>59</v>
      </c>
      <c r="E145" s="39" t="s">
        <v>5</v>
      </c>
    </row>
    <row r="146" spans="1:16" ht="12.75">
      <c r="A146" t="s">
        <v>49</v>
      </c>
      <c s="34" t="s">
        <v>231</v>
      </c>
      <c s="34" t="s">
        <v>585</v>
      </c>
      <c s="35" t="s">
        <v>5</v>
      </c>
      <c s="6" t="s">
        <v>586</v>
      </c>
      <c s="36" t="s">
        <v>132</v>
      </c>
      <c s="37">
        <v>2</v>
      </c>
      <c s="36">
        <v>0</v>
      </c>
      <c s="36">
        <f>ROUND(G146*H146,6)</f>
      </c>
      <c r="L146" s="38">
        <v>0</v>
      </c>
      <c s="32">
        <f>ROUND(ROUND(L146,2)*ROUND(G146,3),2)</f>
      </c>
      <c s="36" t="s">
        <v>133</v>
      </c>
      <c>
        <f>(M146*21)/100</f>
      </c>
      <c t="s">
        <v>27</v>
      </c>
    </row>
    <row r="147" spans="1:5" ht="12.75">
      <c r="A147" s="35" t="s">
        <v>56</v>
      </c>
      <c r="E147" s="39" t="s">
        <v>586</v>
      </c>
    </row>
    <row r="148" spans="1:5" ht="12.75">
      <c r="A148" s="35" t="s">
        <v>57</v>
      </c>
      <c r="E148" s="40" t="s">
        <v>5</v>
      </c>
    </row>
    <row r="149" spans="1:5" ht="12.75">
      <c r="A149" t="s">
        <v>59</v>
      </c>
      <c r="E149" s="39" t="s">
        <v>5</v>
      </c>
    </row>
    <row r="150" spans="1:16" ht="25.5">
      <c r="A150" t="s">
        <v>49</v>
      </c>
      <c s="34" t="s">
        <v>234</v>
      </c>
      <c s="34" t="s">
        <v>587</v>
      </c>
      <c s="35" t="s">
        <v>5</v>
      </c>
      <c s="6" t="s">
        <v>588</v>
      </c>
      <c s="36" t="s">
        <v>132</v>
      </c>
      <c s="37">
        <v>2</v>
      </c>
      <c s="36">
        <v>0</v>
      </c>
      <c s="36">
        <f>ROUND(G150*H150,6)</f>
      </c>
      <c r="L150" s="38">
        <v>0</v>
      </c>
      <c s="32">
        <f>ROUND(ROUND(L150,2)*ROUND(G150,3),2)</f>
      </c>
      <c s="36" t="s">
        <v>55</v>
      </c>
      <c>
        <f>(M150*21)/100</f>
      </c>
      <c t="s">
        <v>27</v>
      </c>
    </row>
    <row r="151" spans="1:5" ht="25.5">
      <c r="A151" s="35" t="s">
        <v>56</v>
      </c>
      <c r="E151" s="39" t="s">
        <v>588</v>
      </c>
    </row>
    <row r="152" spans="1:5" ht="12.75">
      <c r="A152" s="35" t="s">
        <v>57</v>
      </c>
      <c r="E152" s="40" t="s">
        <v>5</v>
      </c>
    </row>
    <row r="153" spans="1:5" ht="12.75">
      <c r="A153" t="s">
        <v>59</v>
      </c>
      <c r="E153" s="39" t="s">
        <v>5</v>
      </c>
    </row>
    <row r="154" spans="1:16" ht="12.75">
      <c r="A154" t="s">
        <v>49</v>
      </c>
      <c s="34" t="s">
        <v>237</v>
      </c>
      <c s="34" t="s">
        <v>180</v>
      </c>
      <c s="35" t="s">
        <v>5</v>
      </c>
      <c s="6" t="s">
        <v>316</v>
      </c>
      <c s="36" t="s">
        <v>182</v>
      </c>
      <c s="37">
        <v>25</v>
      </c>
      <c s="36">
        <v>0</v>
      </c>
      <c s="36">
        <f>ROUND(G154*H154,6)</f>
      </c>
      <c r="L154" s="38">
        <v>0</v>
      </c>
      <c s="32">
        <f>ROUND(ROUND(L154,2)*ROUND(G154,3),2)</f>
      </c>
      <c s="36" t="s">
        <v>133</v>
      </c>
      <c>
        <f>(M154*21)/100</f>
      </c>
      <c t="s">
        <v>27</v>
      </c>
    </row>
    <row r="155" spans="1:5" ht="12.75">
      <c r="A155" s="35" t="s">
        <v>56</v>
      </c>
      <c r="E155" s="39" t="s">
        <v>316</v>
      </c>
    </row>
    <row r="156" spans="1:5" ht="12.75">
      <c r="A156" s="35" t="s">
        <v>57</v>
      </c>
      <c r="E156" s="40" t="s">
        <v>5</v>
      </c>
    </row>
    <row r="157" spans="1:5" ht="12.75">
      <c r="A157" t="s">
        <v>59</v>
      </c>
      <c r="E157" s="39" t="s">
        <v>5</v>
      </c>
    </row>
    <row r="158" spans="1:16" ht="12.75">
      <c r="A158" t="s">
        <v>49</v>
      </c>
      <c s="34" t="s">
        <v>240</v>
      </c>
      <c s="34" t="s">
        <v>589</v>
      </c>
      <c s="35" t="s">
        <v>5</v>
      </c>
      <c s="6" t="s">
        <v>590</v>
      </c>
      <c s="36" t="s">
        <v>182</v>
      </c>
      <c s="37">
        <v>25</v>
      </c>
      <c s="36">
        <v>0</v>
      </c>
      <c s="36">
        <f>ROUND(G158*H158,6)</f>
      </c>
      <c r="L158" s="38">
        <v>0</v>
      </c>
      <c s="32">
        <f>ROUND(ROUND(L158,2)*ROUND(G158,3),2)</f>
      </c>
      <c s="36" t="s">
        <v>55</v>
      </c>
      <c>
        <f>(M158*21)/100</f>
      </c>
      <c t="s">
        <v>27</v>
      </c>
    </row>
    <row r="159" spans="1:5" ht="12.75">
      <c r="A159" s="35" t="s">
        <v>56</v>
      </c>
      <c r="E159" s="39" t="s">
        <v>590</v>
      </c>
    </row>
    <row r="160" spans="1:5" ht="12.75">
      <c r="A160" s="35" t="s">
        <v>57</v>
      </c>
      <c r="E160" s="40" t="s">
        <v>5</v>
      </c>
    </row>
    <row r="161" spans="1:5" ht="12.75">
      <c r="A161" t="s">
        <v>59</v>
      </c>
      <c r="E161" s="39" t="s">
        <v>5</v>
      </c>
    </row>
    <row r="162" spans="1:16" ht="12.75">
      <c r="A162" t="s">
        <v>49</v>
      </c>
      <c s="34" t="s">
        <v>243</v>
      </c>
      <c s="34" t="s">
        <v>180</v>
      </c>
      <c s="35" t="s">
        <v>50</v>
      </c>
      <c s="6" t="s">
        <v>316</v>
      </c>
      <c s="36" t="s">
        <v>182</v>
      </c>
      <c s="37">
        <v>12</v>
      </c>
      <c s="36">
        <v>0</v>
      </c>
      <c s="36">
        <f>ROUND(G162*H162,6)</f>
      </c>
      <c r="L162" s="38">
        <v>0</v>
      </c>
      <c s="32">
        <f>ROUND(ROUND(L162,2)*ROUND(G162,3),2)</f>
      </c>
      <c s="36" t="s">
        <v>133</v>
      </c>
      <c>
        <f>(M162*21)/100</f>
      </c>
      <c t="s">
        <v>27</v>
      </c>
    </row>
    <row r="163" spans="1:5" ht="12.75">
      <c r="A163" s="35" t="s">
        <v>56</v>
      </c>
      <c r="E163" s="39" t="s">
        <v>316</v>
      </c>
    </row>
    <row r="164" spans="1:5" ht="12.75">
      <c r="A164" s="35" t="s">
        <v>57</v>
      </c>
      <c r="E164" s="40" t="s">
        <v>5</v>
      </c>
    </row>
    <row r="165" spans="1:5" ht="12.75">
      <c r="A165" t="s">
        <v>59</v>
      </c>
      <c r="E165" s="39" t="s">
        <v>5</v>
      </c>
    </row>
    <row r="166" spans="1:16" ht="12.75">
      <c r="A166" t="s">
        <v>49</v>
      </c>
      <c s="34" t="s">
        <v>246</v>
      </c>
      <c s="34" t="s">
        <v>591</v>
      </c>
      <c s="35" t="s">
        <v>5</v>
      </c>
      <c s="6" t="s">
        <v>592</v>
      </c>
      <c s="36" t="s">
        <v>182</v>
      </c>
      <c s="37">
        <v>12</v>
      </c>
      <c s="36">
        <v>0</v>
      </c>
      <c s="36">
        <f>ROUND(G166*H166,6)</f>
      </c>
      <c r="L166" s="38">
        <v>0</v>
      </c>
      <c s="32">
        <f>ROUND(ROUND(L166,2)*ROUND(G166,3),2)</f>
      </c>
      <c s="36" t="s">
        <v>55</v>
      </c>
      <c>
        <f>(M166*21)/100</f>
      </c>
      <c t="s">
        <v>27</v>
      </c>
    </row>
    <row r="167" spans="1:5" ht="12.75">
      <c r="A167" s="35" t="s">
        <v>56</v>
      </c>
      <c r="E167" s="39" t="s">
        <v>592</v>
      </c>
    </row>
    <row r="168" spans="1:5" ht="12.75">
      <c r="A168" s="35" t="s">
        <v>57</v>
      </c>
      <c r="E168" s="40" t="s">
        <v>5</v>
      </c>
    </row>
    <row r="169" spans="1:5" ht="12.75">
      <c r="A169" t="s">
        <v>59</v>
      </c>
      <c r="E169" s="39" t="s">
        <v>5</v>
      </c>
    </row>
    <row r="170" spans="1:16" ht="12.75">
      <c r="A170" t="s">
        <v>49</v>
      </c>
      <c s="34" t="s">
        <v>249</v>
      </c>
      <c s="34" t="s">
        <v>180</v>
      </c>
      <c s="35" t="s">
        <v>27</v>
      </c>
      <c s="6" t="s">
        <v>316</v>
      </c>
      <c s="36" t="s">
        <v>182</v>
      </c>
      <c s="37">
        <v>20</v>
      </c>
      <c s="36">
        <v>0</v>
      </c>
      <c s="36">
        <f>ROUND(G170*H170,6)</f>
      </c>
      <c r="L170" s="38">
        <v>0</v>
      </c>
      <c s="32">
        <f>ROUND(ROUND(L170,2)*ROUND(G170,3),2)</f>
      </c>
      <c s="36" t="s">
        <v>133</v>
      </c>
      <c>
        <f>(M170*21)/100</f>
      </c>
      <c t="s">
        <v>27</v>
      </c>
    </row>
    <row r="171" spans="1:5" ht="12.75">
      <c r="A171" s="35" t="s">
        <v>56</v>
      </c>
      <c r="E171" s="39" t="s">
        <v>316</v>
      </c>
    </row>
    <row r="172" spans="1:5" ht="12.75">
      <c r="A172" s="35" t="s">
        <v>57</v>
      </c>
      <c r="E172" s="40" t="s">
        <v>5</v>
      </c>
    </row>
    <row r="173" spans="1:5" ht="12.75">
      <c r="A173" t="s">
        <v>59</v>
      </c>
      <c r="E173" s="39" t="s">
        <v>5</v>
      </c>
    </row>
    <row r="174" spans="1:16" ht="12.75">
      <c r="A174" t="s">
        <v>49</v>
      </c>
      <c s="34" t="s">
        <v>253</v>
      </c>
      <c s="34" t="s">
        <v>593</v>
      </c>
      <c s="35" t="s">
        <v>5</v>
      </c>
      <c s="6" t="s">
        <v>594</v>
      </c>
      <c s="36" t="s">
        <v>182</v>
      </c>
      <c s="37">
        <v>20</v>
      </c>
      <c s="36">
        <v>0</v>
      </c>
      <c s="36">
        <f>ROUND(G174*H174,6)</f>
      </c>
      <c r="L174" s="38">
        <v>0</v>
      </c>
      <c s="32">
        <f>ROUND(ROUND(L174,2)*ROUND(G174,3),2)</f>
      </c>
      <c s="36" t="s">
        <v>55</v>
      </c>
      <c>
        <f>(M174*21)/100</f>
      </c>
      <c t="s">
        <v>27</v>
      </c>
    </row>
    <row r="175" spans="1:5" ht="12.75">
      <c r="A175" s="35" t="s">
        <v>56</v>
      </c>
      <c r="E175" s="39" t="s">
        <v>594</v>
      </c>
    </row>
    <row r="176" spans="1:5" ht="12.75">
      <c r="A176" s="35" t="s">
        <v>57</v>
      </c>
      <c r="E176" s="40" t="s">
        <v>5</v>
      </c>
    </row>
    <row r="177" spans="1:5" ht="12.75">
      <c r="A177" t="s">
        <v>59</v>
      </c>
      <c r="E177" s="39" t="s">
        <v>5</v>
      </c>
    </row>
    <row r="178" spans="1:16" ht="12.75">
      <c r="A178" t="s">
        <v>49</v>
      </c>
      <c s="34" t="s">
        <v>257</v>
      </c>
      <c s="34" t="s">
        <v>180</v>
      </c>
      <c s="35" t="s">
        <v>25</v>
      </c>
      <c s="6" t="s">
        <v>316</v>
      </c>
      <c s="36" t="s">
        <v>182</v>
      </c>
      <c s="37">
        <v>35</v>
      </c>
      <c s="36">
        <v>0</v>
      </c>
      <c s="36">
        <f>ROUND(G178*H178,6)</f>
      </c>
      <c r="L178" s="38">
        <v>0</v>
      </c>
      <c s="32">
        <f>ROUND(ROUND(L178,2)*ROUND(G178,3),2)</f>
      </c>
      <c s="36" t="s">
        <v>133</v>
      </c>
      <c>
        <f>(M178*21)/100</f>
      </c>
      <c t="s">
        <v>27</v>
      </c>
    </row>
    <row r="179" spans="1:5" ht="12.75">
      <c r="A179" s="35" t="s">
        <v>56</v>
      </c>
      <c r="E179" s="39" t="s">
        <v>316</v>
      </c>
    </row>
    <row r="180" spans="1:5" ht="12.75">
      <c r="A180" s="35" t="s">
        <v>57</v>
      </c>
      <c r="E180" s="40" t="s">
        <v>5</v>
      </c>
    </row>
    <row r="181" spans="1:5" ht="12.75">
      <c r="A181" t="s">
        <v>59</v>
      </c>
      <c r="E181" s="39" t="s">
        <v>5</v>
      </c>
    </row>
    <row r="182" spans="1:16" ht="12.75">
      <c r="A182" t="s">
        <v>49</v>
      </c>
      <c s="34" t="s">
        <v>262</v>
      </c>
      <c s="34" t="s">
        <v>595</v>
      </c>
      <c s="35" t="s">
        <v>5</v>
      </c>
      <c s="6" t="s">
        <v>596</v>
      </c>
      <c s="36" t="s">
        <v>182</v>
      </c>
      <c s="37">
        <v>35</v>
      </c>
      <c s="36">
        <v>0</v>
      </c>
      <c s="36">
        <f>ROUND(G182*H182,6)</f>
      </c>
      <c r="L182" s="38">
        <v>0</v>
      </c>
      <c s="32">
        <f>ROUND(ROUND(L182,2)*ROUND(G182,3),2)</f>
      </c>
      <c s="36" t="s">
        <v>55</v>
      </c>
      <c>
        <f>(M182*21)/100</f>
      </c>
      <c t="s">
        <v>27</v>
      </c>
    </row>
    <row r="183" spans="1:5" ht="12.75">
      <c r="A183" s="35" t="s">
        <v>56</v>
      </c>
      <c r="E183" s="39" t="s">
        <v>596</v>
      </c>
    </row>
    <row r="184" spans="1:5" ht="12.75">
      <c r="A184" s="35" t="s">
        <v>57</v>
      </c>
      <c r="E184" s="40" t="s">
        <v>5</v>
      </c>
    </row>
    <row r="185" spans="1:5" ht="12.75">
      <c r="A185" t="s">
        <v>59</v>
      </c>
      <c r="E185" s="39" t="s">
        <v>5</v>
      </c>
    </row>
    <row r="186" spans="1:16" ht="12.75">
      <c r="A186" t="s">
        <v>49</v>
      </c>
      <c s="34" t="s">
        <v>264</v>
      </c>
      <c s="34" t="s">
        <v>180</v>
      </c>
      <c s="35" t="s">
        <v>69</v>
      </c>
      <c s="6" t="s">
        <v>316</v>
      </c>
      <c s="36" t="s">
        <v>182</v>
      </c>
      <c s="37">
        <v>18</v>
      </c>
      <c s="36">
        <v>0</v>
      </c>
      <c s="36">
        <f>ROUND(G186*H186,6)</f>
      </c>
      <c r="L186" s="38">
        <v>0</v>
      </c>
      <c s="32">
        <f>ROUND(ROUND(L186,2)*ROUND(G186,3),2)</f>
      </c>
      <c s="36" t="s">
        <v>133</v>
      </c>
      <c>
        <f>(M186*21)/100</f>
      </c>
      <c t="s">
        <v>27</v>
      </c>
    </row>
    <row r="187" spans="1:5" ht="12.75">
      <c r="A187" s="35" t="s">
        <v>56</v>
      </c>
      <c r="E187" s="39" t="s">
        <v>316</v>
      </c>
    </row>
    <row r="188" spans="1:5" ht="12.75">
      <c r="A188" s="35" t="s">
        <v>57</v>
      </c>
      <c r="E188" s="40" t="s">
        <v>5</v>
      </c>
    </row>
    <row r="189" spans="1:5" ht="12.75">
      <c r="A189" t="s">
        <v>59</v>
      </c>
      <c r="E189" s="39" t="s">
        <v>5</v>
      </c>
    </row>
    <row r="190" spans="1:16" ht="12.75">
      <c r="A190" t="s">
        <v>49</v>
      </c>
      <c s="34" t="s">
        <v>266</v>
      </c>
      <c s="34" t="s">
        <v>597</v>
      </c>
      <c s="35" t="s">
        <v>5</v>
      </c>
      <c s="6" t="s">
        <v>598</v>
      </c>
      <c s="36" t="s">
        <v>182</v>
      </c>
      <c s="37">
        <v>18</v>
      </c>
      <c s="36">
        <v>0</v>
      </c>
      <c s="36">
        <f>ROUND(G190*H190,6)</f>
      </c>
      <c r="L190" s="38">
        <v>0</v>
      </c>
      <c s="32">
        <f>ROUND(ROUND(L190,2)*ROUND(G190,3),2)</f>
      </c>
      <c s="36" t="s">
        <v>55</v>
      </c>
      <c>
        <f>(M190*21)/100</f>
      </c>
      <c t="s">
        <v>27</v>
      </c>
    </row>
    <row r="191" spans="1:5" ht="12.75">
      <c r="A191" s="35" t="s">
        <v>56</v>
      </c>
      <c r="E191" s="39" t="s">
        <v>598</v>
      </c>
    </row>
    <row r="192" spans="1:5" ht="12.75">
      <c r="A192" s="35" t="s">
        <v>57</v>
      </c>
      <c r="E192" s="40" t="s">
        <v>5</v>
      </c>
    </row>
    <row r="193" spans="1:5" ht="12.75">
      <c r="A193" t="s">
        <v>59</v>
      </c>
      <c r="E193" s="39" t="s">
        <v>5</v>
      </c>
    </row>
    <row r="194" spans="1:16" ht="12.75">
      <c r="A194" t="s">
        <v>49</v>
      </c>
      <c s="34" t="s">
        <v>268</v>
      </c>
      <c s="34" t="s">
        <v>180</v>
      </c>
      <c s="35" t="s">
        <v>74</v>
      </c>
      <c s="6" t="s">
        <v>316</v>
      </c>
      <c s="36" t="s">
        <v>182</v>
      </c>
      <c s="37">
        <v>90</v>
      </c>
      <c s="36">
        <v>0</v>
      </c>
      <c s="36">
        <f>ROUND(G194*H194,6)</f>
      </c>
      <c r="L194" s="38">
        <v>0</v>
      </c>
      <c s="32">
        <f>ROUND(ROUND(L194,2)*ROUND(G194,3),2)</f>
      </c>
      <c s="36" t="s">
        <v>133</v>
      </c>
      <c>
        <f>(M194*21)/100</f>
      </c>
      <c t="s">
        <v>27</v>
      </c>
    </row>
    <row r="195" spans="1:5" ht="12.75">
      <c r="A195" s="35" t="s">
        <v>56</v>
      </c>
      <c r="E195" s="39" t="s">
        <v>316</v>
      </c>
    </row>
    <row r="196" spans="1:5" ht="12.75">
      <c r="A196" s="35" t="s">
        <v>57</v>
      </c>
      <c r="E196" s="40" t="s">
        <v>5</v>
      </c>
    </row>
    <row r="197" spans="1:5" ht="12.75">
      <c r="A197" t="s">
        <v>59</v>
      </c>
      <c r="E197" s="39" t="s">
        <v>5</v>
      </c>
    </row>
    <row r="198" spans="1:16" ht="12.75">
      <c r="A198" t="s">
        <v>49</v>
      </c>
      <c s="34" t="s">
        <v>270</v>
      </c>
      <c s="34" t="s">
        <v>599</v>
      </c>
      <c s="35" t="s">
        <v>5</v>
      </c>
      <c s="6" t="s">
        <v>600</v>
      </c>
      <c s="36" t="s">
        <v>182</v>
      </c>
      <c s="37">
        <v>90</v>
      </c>
      <c s="36">
        <v>0</v>
      </c>
      <c s="36">
        <f>ROUND(G198*H198,6)</f>
      </c>
      <c r="L198" s="38">
        <v>0</v>
      </c>
      <c s="32">
        <f>ROUND(ROUND(L198,2)*ROUND(G198,3),2)</f>
      </c>
      <c s="36" t="s">
        <v>55</v>
      </c>
      <c>
        <f>(M198*21)/100</f>
      </c>
      <c t="s">
        <v>27</v>
      </c>
    </row>
    <row r="199" spans="1:5" ht="12.75">
      <c r="A199" s="35" t="s">
        <v>56</v>
      </c>
      <c r="E199" s="39" t="s">
        <v>600</v>
      </c>
    </row>
    <row r="200" spans="1:5" ht="12.75">
      <c r="A200" s="35" t="s">
        <v>57</v>
      </c>
      <c r="E200" s="40" t="s">
        <v>5</v>
      </c>
    </row>
    <row r="201" spans="1:5" ht="12.75">
      <c r="A201" t="s">
        <v>59</v>
      </c>
      <c r="E201" s="39" t="s">
        <v>5</v>
      </c>
    </row>
    <row r="202" spans="1:16" ht="25.5">
      <c r="A202" t="s">
        <v>49</v>
      </c>
      <c s="34" t="s">
        <v>272</v>
      </c>
      <c s="34" t="s">
        <v>601</v>
      </c>
      <c s="35" t="s">
        <v>5</v>
      </c>
      <c s="6" t="s">
        <v>602</v>
      </c>
      <c s="36" t="s">
        <v>182</v>
      </c>
      <c s="37">
        <v>120</v>
      </c>
      <c s="36">
        <v>0</v>
      </c>
      <c s="36">
        <f>ROUND(G202*H202,6)</f>
      </c>
      <c r="L202" s="38">
        <v>0</v>
      </c>
      <c s="32">
        <f>ROUND(ROUND(L202,2)*ROUND(G202,3),2)</f>
      </c>
      <c s="36" t="s">
        <v>133</v>
      </c>
      <c>
        <f>(M202*21)/100</f>
      </c>
      <c t="s">
        <v>27</v>
      </c>
    </row>
    <row r="203" spans="1:5" ht="25.5">
      <c r="A203" s="35" t="s">
        <v>56</v>
      </c>
      <c r="E203" s="39" t="s">
        <v>602</v>
      </c>
    </row>
    <row r="204" spans="1:5" ht="12.75">
      <c r="A204" s="35" t="s">
        <v>57</v>
      </c>
      <c r="E204" s="40" t="s">
        <v>5</v>
      </c>
    </row>
    <row r="205" spans="1:5" ht="12.75">
      <c r="A205" t="s">
        <v>59</v>
      </c>
      <c r="E205" s="39" t="s">
        <v>5</v>
      </c>
    </row>
    <row r="206" spans="1:16" ht="12.75">
      <c r="A206" t="s">
        <v>49</v>
      </c>
      <c s="34" t="s">
        <v>274</v>
      </c>
      <c s="34" t="s">
        <v>603</v>
      </c>
      <c s="35" t="s">
        <v>5</v>
      </c>
      <c s="6" t="s">
        <v>604</v>
      </c>
      <c s="36" t="s">
        <v>182</v>
      </c>
      <c s="37">
        <v>60</v>
      </c>
      <c s="36">
        <v>0</v>
      </c>
      <c s="36">
        <f>ROUND(G206*H206,6)</f>
      </c>
      <c r="L206" s="38">
        <v>0</v>
      </c>
      <c s="32">
        <f>ROUND(ROUND(L206,2)*ROUND(G206,3),2)</f>
      </c>
      <c s="36" t="s">
        <v>55</v>
      </c>
      <c>
        <f>(M206*21)/100</f>
      </c>
      <c t="s">
        <v>27</v>
      </c>
    </row>
    <row r="207" spans="1:5" ht="12.75">
      <c r="A207" s="35" t="s">
        <v>56</v>
      </c>
      <c r="E207" s="39" t="s">
        <v>604</v>
      </c>
    </row>
    <row r="208" spans="1:5" ht="12.75">
      <c r="A208" s="35" t="s">
        <v>57</v>
      </c>
      <c r="E208" s="40" t="s">
        <v>5</v>
      </c>
    </row>
    <row r="209" spans="1:5" ht="12.75">
      <c r="A209" t="s">
        <v>59</v>
      </c>
      <c r="E209" s="39" t="s">
        <v>5</v>
      </c>
    </row>
    <row r="210" spans="1:16" ht="12.75">
      <c r="A210" t="s">
        <v>49</v>
      </c>
      <c s="34" t="s">
        <v>277</v>
      </c>
      <c s="34" t="s">
        <v>605</v>
      </c>
      <c s="35" t="s">
        <v>5</v>
      </c>
      <c s="6" t="s">
        <v>606</v>
      </c>
      <c s="36" t="s">
        <v>132</v>
      </c>
      <c s="37">
        <v>2</v>
      </c>
      <c s="36">
        <v>0</v>
      </c>
      <c s="36">
        <f>ROUND(G210*H210,6)</f>
      </c>
      <c r="L210" s="38">
        <v>0</v>
      </c>
      <c s="32">
        <f>ROUND(ROUND(L210,2)*ROUND(G210,3),2)</f>
      </c>
      <c s="36" t="s">
        <v>55</v>
      </c>
      <c>
        <f>(M210*21)/100</f>
      </c>
      <c t="s">
        <v>27</v>
      </c>
    </row>
    <row r="211" spans="1:5" ht="12.75">
      <c r="A211" s="35" t="s">
        <v>56</v>
      </c>
      <c r="E211" s="39" t="s">
        <v>606</v>
      </c>
    </row>
    <row r="212" spans="1:5" ht="12.75">
      <c r="A212" s="35" t="s">
        <v>57</v>
      </c>
      <c r="E212" s="40" t="s">
        <v>5</v>
      </c>
    </row>
    <row r="213" spans="1:5" ht="12.75">
      <c r="A213" t="s">
        <v>59</v>
      </c>
      <c r="E213" s="39" t="s">
        <v>5</v>
      </c>
    </row>
    <row r="214" spans="1:16" ht="12.75">
      <c r="A214" t="s">
        <v>49</v>
      </c>
      <c s="34" t="s">
        <v>280</v>
      </c>
      <c s="34" t="s">
        <v>607</v>
      </c>
      <c s="35" t="s">
        <v>5</v>
      </c>
      <c s="6" t="s">
        <v>608</v>
      </c>
      <c s="36" t="s">
        <v>132</v>
      </c>
      <c s="37">
        <v>4</v>
      </c>
      <c s="36">
        <v>0</v>
      </c>
      <c s="36">
        <f>ROUND(G214*H214,6)</f>
      </c>
      <c r="L214" s="38">
        <v>0</v>
      </c>
      <c s="32">
        <f>ROUND(ROUND(L214,2)*ROUND(G214,3),2)</f>
      </c>
      <c s="36" t="s">
        <v>55</v>
      </c>
      <c>
        <f>(M214*21)/100</f>
      </c>
      <c t="s">
        <v>27</v>
      </c>
    </row>
    <row r="215" spans="1:5" ht="12.75">
      <c r="A215" s="35" t="s">
        <v>56</v>
      </c>
      <c r="E215" s="39" t="s">
        <v>608</v>
      </c>
    </row>
    <row r="216" spans="1:5" ht="12.75">
      <c r="A216" s="35" t="s">
        <v>57</v>
      </c>
      <c r="E216" s="40" t="s">
        <v>5</v>
      </c>
    </row>
    <row r="217" spans="1:5" ht="12.75">
      <c r="A217" t="s">
        <v>59</v>
      </c>
      <c r="E217" s="39" t="s">
        <v>5</v>
      </c>
    </row>
    <row r="218" spans="1:16" ht="12.75">
      <c r="A218" t="s">
        <v>49</v>
      </c>
      <c s="34" t="s">
        <v>283</v>
      </c>
      <c s="34" t="s">
        <v>609</v>
      </c>
      <c s="35" t="s">
        <v>5</v>
      </c>
      <c s="6" t="s">
        <v>610</v>
      </c>
      <c s="36" t="s">
        <v>182</v>
      </c>
      <c s="37">
        <v>60</v>
      </c>
      <c s="36">
        <v>0</v>
      </c>
      <c s="36">
        <f>ROUND(G218*H218,6)</f>
      </c>
      <c r="L218" s="38">
        <v>0</v>
      </c>
      <c s="32">
        <f>ROUND(ROUND(L218,2)*ROUND(G218,3),2)</f>
      </c>
      <c s="36" t="s">
        <v>55</v>
      </c>
      <c>
        <f>(M218*21)/100</f>
      </c>
      <c t="s">
        <v>27</v>
      </c>
    </row>
    <row r="219" spans="1:5" ht="12.75">
      <c r="A219" s="35" t="s">
        <v>56</v>
      </c>
      <c r="E219" s="39" t="s">
        <v>610</v>
      </c>
    </row>
    <row r="220" spans="1:5" ht="12.75">
      <c r="A220" s="35" t="s">
        <v>57</v>
      </c>
      <c r="E220" s="40" t="s">
        <v>5</v>
      </c>
    </row>
    <row r="221" spans="1:5" ht="12.75">
      <c r="A221" t="s">
        <v>59</v>
      </c>
      <c r="E221" s="39" t="s">
        <v>5</v>
      </c>
    </row>
    <row r="222" spans="1:16" ht="25.5">
      <c r="A222" t="s">
        <v>49</v>
      </c>
      <c s="34" t="s">
        <v>287</v>
      </c>
      <c s="34" t="s">
        <v>199</v>
      </c>
      <c s="35" t="s">
        <v>5</v>
      </c>
      <c s="6" t="s">
        <v>328</v>
      </c>
      <c s="36" t="s">
        <v>182</v>
      </c>
      <c s="37">
        <v>60</v>
      </c>
      <c s="36">
        <v>0</v>
      </c>
      <c s="36">
        <f>ROUND(G222*H222,6)</f>
      </c>
      <c r="L222" s="38">
        <v>0</v>
      </c>
      <c s="32">
        <f>ROUND(ROUND(L222,2)*ROUND(G222,3),2)</f>
      </c>
      <c s="36" t="s">
        <v>133</v>
      </c>
      <c>
        <f>(M222*21)/100</f>
      </c>
      <c t="s">
        <v>27</v>
      </c>
    </row>
    <row r="223" spans="1:5" ht="25.5">
      <c r="A223" s="35" t="s">
        <v>56</v>
      </c>
      <c r="E223" s="39" t="s">
        <v>328</v>
      </c>
    </row>
    <row r="224" spans="1:5" ht="12.75">
      <c r="A224" s="35" t="s">
        <v>57</v>
      </c>
      <c r="E224" s="40" t="s">
        <v>5</v>
      </c>
    </row>
    <row r="225" spans="1:5" ht="12.75">
      <c r="A225" t="s">
        <v>59</v>
      </c>
      <c r="E225" s="39" t="s">
        <v>5</v>
      </c>
    </row>
    <row r="226" spans="1:16" ht="25.5">
      <c r="A226" t="s">
        <v>49</v>
      </c>
      <c s="34" t="s">
        <v>290</v>
      </c>
      <c s="34" t="s">
        <v>611</v>
      </c>
      <c s="35" t="s">
        <v>5</v>
      </c>
      <c s="6" t="s">
        <v>203</v>
      </c>
      <c s="36" t="s">
        <v>182</v>
      </c>
      <c s="37">
        <v>48</v>
      </c>
      <c s="36">
        <v>0</v>
      </c>
      <c s="36">
        <f>ROUND(G226*H226,6)</f>
      </c>
      <c r="L226" s="38">
        <v>0</v>
      </c>
      <c s="32">
        <f>ROUND(ROUND(L226,2)*ROUND(G226,3),2)</f>
      </c>
      <c s="36" t="s">
        <v>55</v>
      </c>
      <c>
        <f>(M226*21)/100</f>
      </c>
      <c t="s">
        <v>27</v>
      </c>
    </row>
    <row r="227" spans="1:5" ht="25.5">
      <c r="A227" s="35" t="s">
        <v>56</v>
      </c>
      <c r="E227" s="39" t="s">
        <v>203</v>
      </c>
    </row>
    <row r="228" spans="1:5" ht="12.75">
      <c r="A228" s="35" t="s">
        <v>57</v>
      </c>
      <c r="E228" s="40" t="s">
        <v>5</v>
      </c>
    </row>
    <row r="229" spans="1:5" ht="12.75">
      <c r="A229" t="s">
        <v>59</v>
      </c>
      <c r="E229" s="39" t="s">
        <v>5</v>
      </c>
    </row>
    <row r="230" spans="1:16" ht="25.5">
      <c r="A230" t="s">
        <v>49</v>
      </c>
      <c s="34" t="s">
        <v>293</v>
      </c>
      <c s="34" t="s">
        <v>612</v>
      </c>
      <c s="35" t="s">
        <v>5</v>
      </c>
      <c s="6" t="s">
        <v>613</v>
      </c>
      <c s="36" t="s">
        <v>182</v>
      </c>
      <c s="37">
        <v>12</v>
      </c>
      <c s="36">
        <v>0</v>
      </c>
      <c s="36">
        <f>ROUND(G230*H230,6)</f>
      </c>
      <c r="L230" s="38">
        <v>0</v>
      </c>
      <c s="32">
        <f>ROUND(ROUND(L230,2)*ROUND(G230,3),2)</f>
      </c>
      <c s="36" t="s">
        <v>55</v>
      </c>
      <c>
        <f>(M230*21)/100</f>
      </c>
      <c t="s">
        <v>27</v>
      </c>
    </row>
    <row r="231" spans="1:5" ht="25.5">
      <c r="A231" s="35" t="s">
        <v>56</v>
      </c>
      <c r="E231" s="39" t="s">
        <v>613</v>
      </c>
    </row>
    <row r="232" spans="1:5" ht="12.75">
      <c r="A232" s="35" t="s">
        <v>57</v>
      </c>
      <c r="E232" s="40" t="s">
        <v>5</v>
      </c>
    </row>
    <row r="233" spans="1:5" ht="12.75">
      <c r="A233" t="s">
        <v>59</v>
      </c>
      <c r="E233" s="39" t="s">
        <v>5</v>
      </c>
    </row>
    <row r="234" spans="1:16" ht="12.75">
      <c r="A234" t="s">
        <v>49</v>
      </c>
      <c s="34" t="s">
        <v>296</v>
      </c>
      <c s="34" t="s">
        <v>244</v>
      </c>
      <c s="35" t="s">
        <v>5</v>
      </c>
      <c s="6" t="s">
        <v>338</v>
      </c>
      <c s="36" t="s">
        <v>132</v>
      </c>
      <c s="37">
        <v>2</v>
      </c>
      <c s="36">
        <v>0</v>
      </c>
      <c s="36">
        <f>ROUND(G234*H234,6)</f>
      </c>
      <c r="L234" s="38">
        <v>0</v>
      </c>
      <c s="32">
        <f>ROUND(ROUND(L234,2)*ROUND(G234,3),2)</f>
      </c>
      <c s="36" t="s">
        <v>133</v>
      </c>
      <c>
        <f>(M234*21)/100</f>
      </c>
      <c t="s">
        <v>27</v>
      </c>
    </row>
    <row r="235" spans="1:5" ht="12.75">
      <c r="A235" s="35" t="s">
        <v>56</v>
      </c>
      <c r="E235" s="39" t="s">
        <v>338</v>
      </c>
    </row>
    <row r="236" spans="1:5" ht="12.75">
      <c r="A236" s="35" t="s">
        <v>57</v>
      </c>
      <c r="E236" s="40" t="s">
        <v>5</v>
      </c>
    </row>
    <row r="237" spans="1:5" ht="12.75">
      <c r="A237" t="s">
        <v>59</v>
      </c>
      <c r="E237" s="39" t="s">
        <v>5</v>
      </c>
    </row>
    <row r="238" spans="1:16" ht="12.75">
      <c r="A238" t="s">
        <v>49</v>
      </c>
      <c s="34" t="s">
        <v>299</v>
      </c>
      <c s="34" t="s">
        <v>614</v>
      </c>
      <c s="35" t="s">
        <v>5</v>
      </c>
      <c s="6" t="s">
        <v>248</v>
      </c>
      <c s="36" t="s">
        <v>132</v>
      </c>
      <c s="37">
        <v>2</v>
      </c>
      <c s="36">
        <v>0</v>
      </c>
      <c s="36">
        <f>ROUND(G238*H238,6)</f>
      </c>
      <c r="L238" s="38">
        <v>0</v>
      </c>
      <c s="32">
        <f>ROUND(ROUND(L238,2)*ROUND(G238,3),2)</f>
      </c>
      <c s="36" t="s">
        <v>55</v>
      </c>
      <c>
        <f>(M238*21)/100</f>
      </c>
      <c t="s">
        <v>27</v>
      </c>
    </row>
    <row r="239" spans="1:5" ht="12.75">
      <c r="A239" s="35" t="s">
        <v>56</v>
      </c>
      <c r="E239" s="39" t="s">
        <v>248</v>
      </c>
    </row>
    <row r="240" spans="1:5" ht="12.75">
      <c r="A240" s="35" t="s">
        <v>57</v>
      </c>
      <c r="E240" s="40" t="s">
        <v>5</v>
      </c>
    </row>
    <row r="241" spans="1:5" ht="12.75">
      <c r="A241" t="s">
        <v>59</v>
      </c>
      <c r="E241" s="39" t="s">
        <v>5</v>
      </c>
    </row>
    <row r="242" spans="1:16" ht="12.75">
      <c r="A242" t="s">
        <v>49</v>
      </c>
      <c s="34" t="s">
        <v>302</v>
      </c>
      <c s="34" t="s">
        <v>615</v>
      </c>
      <c s="35" t="s">
        <v>5</v>
      </c>
      <c s="6" t="s">
        <v>616</v>
      </c>
      <c s="36" t="s">
        <v>132</v>
      </c>
      <c s="37">
        <v>1</v>
      </c>
      <c s="36">
        <v>0</v>
      </c>
      <c s="36">
        <f>ROUND(G242*H242,6)</f>
      </c>
      <c r="L242" s="38">
        <v>0</v>
      </c>
      <c s="32">
        <f>ROUND(ROUND(L242,2)*ROUND(G242,3),2)</f>
      </c>
      <c s="36" t="s">
        <v>133</v>
      </c>
      <c>
        <f>(M242*21)/100</f>
      </c>
      <c t="s">
        <v>27</v>
      </c>
    </row>
    <row r="243" spans="1:5" ht="12.75">
      <c r="A243" s="35" t="s">
        <v>56</v>
      </c>
      <c r="E243" s="39" t="s">
        <v>616</v>
      </c>
    </row>
    <row r="244" spans="1:5" ht="12.75">
      <c r="A244" s="35" t="s">
        <v>57</v>
      </c>
      <c r="E244" s="40" t="s">
        <v>5</v>
      </c>
    </row>
    <row r="245" spans="1:5" ht="12.75">
      <c r="A245" t="s">
        <v>59</v>
      </c>
      <c r="E245" s="39" t="s">
        <v>5</v>
      </c>
    </row>
    <row r="246" spans="1:16" ht="12.75">
      <c r="A246" t="s">
        <v>49</v>
      </c>
      <c s="34" t="s">
        <v>305</v>
      </c>
      <c s="34" t="s">
        <v>617</v>
      </c>
      <c s="35" t="s">
        <v>5</v>
      </c>
      <c s="6" t="s">
        <v>618</v>
      </c>
      <c s="36" t="s">
        <v>132</v>
      </c>
      <c s="37">
        <v>9</v>
      </c>
      <c s="36">
        <v>0</v>
      </c>
      <c s="36">
        <f>ROUND(G246*H246,6)</f>
      </c>
      <c r="L246" s="38">
        <v>0</v>
      </c>
      <c s="32">
        <f>ROUND(ROUND(L246,2)*ROUND(G246,3),2)</f>
      </c>
      <c s="36" t="s">
        <v>133</v>
      </c>
      <c>
        <f>(M246*21)/100</f>
      </c>
      <c t="s">
        <v>27</v>
      </c>
    </row>
    <row r="247" spans="1:5" ht="12.75">
      <c r="A247" s="35" t="s">
        <v>56</v>
      </c>
      <c r="E247" s="39" t="s">
        <v>618</v>
      </c>
    </row>
    <row r="248" spans="1:5" ht="12.75">
      <c r="A248" s="35" t="s">
        <v>57</v>
      </c>
      <c r="E248" s="40" t="s">
        <v>5</v>
      </c>
    </row>
    <row r="249" spans="1:5" ht="12.75">
      <c r="A249" t="s">
        <v>59</v>
      </c>
      <c r="E249" s="39" t="s">
        <v>5</v>
      </c>
    </row>
    <row r="250" spans="1:16" ht="12.75">
      <c r="A250" t="s">
        <v>49</v>
      </c>
      <c s="34" t="s">
        <v>307</v>
      </c>
      <c s="34" t="s">
        <v>619</v>
      </c>
      <c s="35" t="s">
        <v>5</v>
      </c>
      <c s="6" t="s">
        <v>620</v>
      </c>
      <c s="36" t="s">
        <v>132</v>
      </c>
      <c s="37">
        <v>9</v>
      </c>
      <c s="36">
        <v>0</v>
      </c>
      <c s="36">
        <f>ROUND(G250*H250,6)</f>
      </c>
      <c r="L250" s="38">
        <v>0</v>
      </c>
      <c s="32">
        <f>ROUND(ROUND(L250,2)*ROUND(G250,3),2)</f>
      </c>
      <c s="36" t="s">
        <v>133</v>
      </c>
      <c>
        <f>(M250*21)/100</f>
      </c>
      <c t="s">
        <v>27</v>
      </c>
    </row>
    <row r="251" spans="1:5" ht="12.75">
      <c r="A251" s="35" t="s">
        <v>56</v>
      </c>
      <c r="E251" s="39" t="s">
        <v>620</v>
      </c>
    </row>
    <row r="252" spans="1:5" ht="12.75">
      <c r="A252" s="35" t="s">
        <v>57</v>
      </c>
      <c r="E252" s="40" t="s">
        <v>5</v>
      </c>
    </row>
    <row r="253" spans="1:5" ht="12.75">
      <c r="A253" t="s">
        <v>59</v>
      </c>
      <c r="E253" s="39" t="s">
        <v>5</v>
      </c>
    </row>
    <row r="254" spans="1:16" ht="12.75">
      <c r="A254" t="s">
        <v>49</v>
      </c>
      <c s="34" t="s">
        <v>309</v>
      </c>
      <c s="34" t="s">
        <v>621</v>
      </c>
      <c s="35" t="s">
        <v>5</v>
      </c>
      <c s="6" t="s">
        <v>622</v>
      </c>
      <c s="36" t="s">
        <v>132</v>
      </c>
      <c s="37">
        <v>1</v>
      </c>
      <c s="36">
        <v>0</v>
      </c>
      <c s="36">
        <f>ROUND(G254*H254,6)</f>
      </c>
      <c r="L254" s="38">
        <v>0</v>
      </c>
      <c s="32">
        <f>ROUND(ROUND(L254,2)*ROUND(G254,3),2)</f>
      </c>
      <c s="36" t="s">
        <v>133</v>
      </c>
      <c>
        <f>(M254*21)/100</f>
      </c>
      <c t="s">
        <v>27</v>
      </c>
    </row>
    <row r="255" spans="1:5" ht="12.75">
      <c r="A255" s="35" t="s">
        <v>56</v>
      </c>
      <c r="E255" s="39" t="s">
        <v>622</v>
      </c>
    </row>
    <row r="256" spans="1:5" ht="12.75">
      <c r="A256" s="35" t="s">
        <v>57</v>
      </c>
      <c r="E256" s="40" t="s">
        <v>5</v>
      </c>
    </row>
    <row r="257" spans="1:5" ht="12.75">
      <c r="A257" t="s">
        <v>59</v>
      </c>
      <c r="E257" s="39" t="s">
        <v>5</v>
      </c>
    </row>
    <row r="258" spans="1:16" ht="12.75">
      <c r="A258" t="s">
        <v>49</v>
      </c>
      <c s="34" t="s">
        <v>311</v>
      </c>
      <c s="34" t="s">
        <v>623</v>
      </c>
      <c s="35" t="s">
        <v>5</v>
      </c>
      <c s="6" t="s">
        <v>624</v>
      </c>
      <c s="36" t="s">
        <v>132</v>
      </c>
      <c s="37">
        <v>1</v>
      </c>
      <c s="36">
        <v>0</v>
      </c>
      <c s="36">
        <f>ROUND(G258*H258,6)</f>
      </c>
      <c r="L258" s="38">
        <v>0</v>
      </c>
      <c s="32">
        <f>ROUND(ROUND(L258,2)*ROUND(G258,3),2)</f>
      </c>
      <c s="36" t="s">
        <v>133</v>
      </c>
      <c>
        <f>(M258*21)/100</f>
      </c>
      <c t="s">
        <v>27</v>
      </c>
    </row>
    <row r="259" spans="1:5" ht="12.75">
      <c r="A259" s="35" t="s">
        <v>56</v>
      </c>
      <c r="E259" s="39" t="s">
        <v>624</v>
      </c>
    </row>
    <row r="260" spans="1:5" ht="12.75">
      <c r="A260" s="35" t="s">
        <v>57</v>
      </c>
      <c r="E260" s="40" t="s">
        <v>5</v>
      </c>
    </row>
    <row r="261" spans="1:5" ht="12.75">
      <c r="A261" t="s">
        <v>59</v>
      </c>
      <c r="E261" s="39" t="s">
        <v>5</v>
      </c>
    </row>
    <row r="262" spans="1:16" ht="25.5">
      <c r="A262" t="s">
        <v>49</v>
      </c>
      <c s="34" t="s">
        <v>313</v>
      </c>
      <c s="34" t="s">
        <v>625</v>
      </c>
      <c s="35" t="s">
        <v>5</v>
      </c>
      <c s="6" t="s">
        <v>626</v>
      </c>
      <c s="36" t="s">
        <v>132</v>
      </c>
      <c s="37">
        <v>1</v>
      </c>
      <c s="36">
        <v>0</v>
      </c>
      <c s="36">
        <f>ROUND(G262*H262,6)</f>
      </c>
      <c r="L262" s="38">
        <v>0</v>
      </c>
      <c s="32">
        <f>ROUND(ROUND(L262,2)*ROUND(G262,3),2)</f>
      </c>
      <c s="36" t="s">
        <v>133</v>
      </c>
      <c>
        <f>(M262*21)/100</f>
      </c>
      <c t="s">
        <v>27</v>
      </c>
    </row>
    <row r="263" spans="1:5" ht="25.5">
      <c r="A263" s="35" t="s">
        <v>56</v>
      </c>
      <c r="E263" s="39" t="s">
        <v>626</v>
      </c>
    </row>
    <row r="264" spans="1:5" ht="12.75">
      <c r="A264" s="35" t="s">
        <v>57</v>
      </c>
      <c r="E264" s="40" t="s">
        <v>5</v>
      </c>
    </row>
    <row r="265" spans="1:5" ht="12.75">
      <c r="A265" t="s">
        <v>59</v>
      </c>
      <c r="E265" s="39" t="s">
        <v>5</v>
      </c>
    </row>
    <row r="266" spans="1:16" ht="25.5">
      <c r="A266" t="s">
        <v>49</v>
      </c>
      <c s="34" t="s">
        <v>315</v>
      </c>
      <c s="34" t="s">
        <v>627</v>
      </c>
      <c s="35" t="s">
        <v>5</v>
      </c>
      <c s="6" t="s">
        <v>628</v>
      </c>
      <c s="36" t="s">
        <v>132</v>
      </c>
      <c s="37">
        <v>1</v>
      </c>
      <c s="36">
        <v>0</v>
      </c>
      <c s="36">
        <f>ROUND(G266*H266,6)</f>
      </c>
      <c r="L266" s="38">
        <v>0</v>
      </c>
      <c s="32">
        <f>ROUND(ROUND(L266,2)*ROUND(G266,3),2)</f>
      </c>
      <c s="36" t="s">
        <v>133</v>
      </c>
      <c>
        <f>(M266*21)/100</f>
      </c>
      <c t="s">
        <v>27</v>
      </c>
    </row>
    <row r="267" spans="1:5" ht="38.25">
      <c r="A267" s="35" t="s">
        <v>56</v>
      </c>
      <c r="E267" s="39" t="s">
        <v>629</v>
      </c>
    </row>
    <row r="268" spans="1:5" ht="12.75">
      <c r="A268" s="35" t="s">
        <v>57</v>
      </c>
      <c r="E268" s="40" t="s">
        <v>5</v>
      </c>
    </row>
    <row r="269" spans="1:5" ht="12.75">
      <c r="A269" t="s">
        <v>59</v>
      </c>
      <c r="E269" s="39" t="s">
        <v>5</v>
      </c>
    </row>
    <row r="270" spans="1:16" ht="25.5">
      <c r="A270" t="s">
        <v>49</v>
      </c>
      <c s="34" t="s">
        <v>317</v>
      </c>
      <c s="34" t="s">
        <v>630</v>
      </c>
      <c s="35" t="s">
        <v>5</v>
      </c>
      <c s="6" t="s">
        <v>631</v>
      </c>
      <c s="36" t="s">
        <v>132</v>
      </c>
      <c s="37">
        <v>1</v>
      </c>
      <c s="36">
        <v>0</v>
      </c>
      <c s="36">
        <f>ROUND(G270*H270,6)</f>
      </c>
      <c r="L270" s="38">
        <v>0</v>
      </c>
      <c s="32">
        <f>ROUND(ROUND(L270,2)*ROUND(G270,3),2)</f>
      </c>
      <c s="36" t="s">
        <v>133</v>
      </c>
      <c>
        <f>(M270*21)/100</f>
      </c>
      <c t="s">
        <v>27</v>
      </c>
    </row>
    <row r="271" spans="1:5" ht="25.5">
      <c r="A271" s="35" t="s">
        <v>56</v>
      </c>
      <c r="E271" s="39" t="s">
        <v>631</v>
      </c>
    </row>
    <row r="272" spans="1:5" ht="12.75">
      <c r="A272" s="35" t="s">
        <v>57</v>
      </c>
      <c r="E272" s="40" t="s">
        <v>5</v>
      </c>
    </row>
    <row r="273" spans="1:5" ht="12.75">
      <c r="A273" t="s">
        <v>59</v>
      </c>
      <c r="E273" s="39" t="s">
        <v>5</v>
      </c>
    </row>
    <row r="274" spans="1:16" ht="12.75">
      <c r="A274" t="s">
        <v>49</v>
      </c>
      <c s="34" t="s">
        <v>319</v>
      </c>
      <c s="34" t="s">
        <v>632</v>
      </c>
      <c s="35" t="s">
        <v>5</v>
      </c>
      <c s="6" t="s">
        <v>633</v>
      </c>
      <c s="36" t="s">
        <v>132</v>
      </c>
      <c s="37">
        <v>2</v>
      </c>
      <c s="36">
        <v>0</v>
      </c>
      <c s="36">
        <f>ROUND(G274*H274,6)</f>
      </c>
      <c r="L274" s="38">
        <v>0</v>
      </c>
      <c s="32">
        <f>ROUND(ROUND(L274,2)*ROUND(G274,3),2)</f>
      </c>
      <c s="36" t="s">
        <v>133</v>
      </c>
      <c>
        <f>(M274*21)/100</f>
      </c>
      <c t="s">
        <v>27</v>
      </c>
    </row>
    <row r="275" spans="1:5" ht="12.75">
      <c r="A275" s="35" t="s">
        <v>56</v>
      </c>
      <c r="E275" s="39" t="s">
        <v>633</v>
      </c>
    </row>
    <row r="276" spans="1:5" ht="12.75">
      <c r="A276" s="35" t="s">
        <v>57</v>
      </c>
      <c r="E276" s="40" t="s">
        <v>5</v>
      </c>
    </row>
    <row r="277" spans="1:5" ht="12.75">
      <c r="A277" t="s">
        <v>59</v>
      </c>
      <c r="E277" s="39" t="s">
        <v>5</v>
      </c>
    </row>
    <row r="278" spans="1:16" ht="12.75">
      <c r="A278" t="s">
        <v>49</v>
      </c>
      <c s="34" t="s">
        <v>321</v>
      </c>
      <c s="34" t="s">
        <v>634</v>
      </c>
      <c s="35" t="s">
        <v>5</v>
      </c>
      <c s="6" t="s">
        <v>635</v>
      </c>
      <c s="36" t="s">
        <v>132</v>
      </c>
      <c s="37">
        <v>1</v>
      </c>
      <c s="36">
        <v>0</v>
      </c>
      <c s="36">
        <f>ROUND(G278*H278,6)</f>
      </c>
      <c r="L278" s="38">
        <v>0</v>
      </c>
      <c s="32">
        <f>ROUND(ROUND(L278,2)*ROUND(G278,3),2)</f>
      </c>
      <c s="36" t="s">
        <v>55</v>
      </c>
      <c>
        <f>(M278*21)/100</f>
      </c>
      <c t="s">
        <v>27</v>
      </c>
    </row>
    <row r="279" spans="1:5" ht="12.75">
      <c r="A279" s="35" t="s">
        <v>56</v>
      </c>
      <c r="E279" s="39" t="s">
        <v>635</v>
      </c>
    </row>
    <row r="280" spans="1:5" ht="12.75">
      <c r="A280" s="35" t="s">
        <v>57</v>
      </c>
      <c r="E280" s="40" t="s">
        <v>5</v>
      </c>
    </row>
    <row r="281" spans="1:5" ht="12.75">
      <c r="A281" t="s">
        <v>59</v>
      </c>
      <c r="E281" s="39" t="s">
        <v>5</v>
      </c>
    </row>
    <row r="282" spans="1:16" ht="38.25">
      <c r="A282" t="s">
        <v>49</v>
      </c>
      <c s="34" t="s">
        <v>323</v>
      </c>
      <c s="34" t="s">
        <v>636</v>
      </c>
      <c s="35" t="s">
        <v>5</v>
      </c>
      <c s="6" t="s">
        <v>251</v>
      </c>
      <c s="36" t="s">
        <v>132</v>
      </c>
      <c s="37">
        <v>1</v>
      </c>
      <c s="36">
        <v>0</v>
      </c>
      <c s="36">
        <f>ROUND(G282*H282,6)</f>
      </c>
      <c r="L282" s="38">
        <v>0</v>
      </c>
      <c s="32">
        <f>ROUND(ROUND(L282,2)*ROUND(G282,3),2)</f>
      </c>
      <c s="36" t="s">
        <v>55</v>
      </c>
      <c>
        <f>(M282*21)/100</f>
      </c>
      <c t="s">
        <v>27</v>
      </c>
    </row>
    <row r="283" spans="1:5" ht="51">
      <c r="A283" s="35" t="s">
        <v>56</v>
      </c>
      <c r="E283" s="39" t="s">
        <v>252</v>
      </c>
    </row>
    <row r="284" spans="1:5" ht="12.75">
      <c r="A284" s="35" t="s">
        <v>57</v>
      </c>
      <c r="E284" s="40" t="s">
        <v>5</v>
      </c>
    </row>
    <row r="285" spans="1:5" ht="12.75">
      <c r="A285" t="s">
        <v>59</v>
      </c>
      <c r="E285" s="39" t="s">
        <v>5</v>
      </c>
    </row>
    <row r="286" spans="1:16" ht="25.5">
      <c r="A286" t="s">
        <v>49</v>
      </c>
      <c s="34" t="s">
        <v>325</v>
      </c>
      <c s="34" t="s">
        <v>637</v>
      </c>
      <c s="35" t="s">
        <v>5</v>
      </c>
      <c s="6" t="s">
        <v>255</v>
      </c>
      <c s="36" t="s">
        <v>132</v>
      </c>
      <c s="37">
        <v>1</v>
      </c>
      <c s="36">
        <v>0</v>
      </c>
      <c s="36">
        <f>ROUND(G286*H286,6)</f>
      </c>
      <c r="L286" s="38">
        <v>0</v>
      </c>
      <c s="32">
        <f>ROUND(ROUND(L286,2)*ROUND(G286,3),2)</f>
      </c>
      <c s="36" t="s">
        <v>55</v>
      </c>
      <c>
        <f>(M286*21)/100</f>
      </c>
      <c t="s">
        <v>27</v>
      </c>
    </row>
    <row r="287" spans="1:5" ht="38.25">
      <c r="A287" s="35" t="s">
        <v>56</v>
      </c>
      <c r="E287" s="39" t="s">
        <v>256</v>
      </c>
    </row>
    <row r="288" spans="1:5" ht="12.75">
      <c r="A288" s="35" t="s">
        <v>57</v>
      </c>
      <c r="E288" s="40" t="s">
        <v>5</v>
      </c>
    </row>
    <row r="289" spans="1:5" ht="12.75">
      <c r="A289" t="s">
        <v>59</v>
      </c>
      <c r="E289" s="39" t="s">
        <v>5</v>
      </c>
    </row>
    <row r="290" spans="1:16" ht="12.75">
      <c r="A290" t="s">
        <v>49</v>
      </c>
      <c s="34" t="s">
        <v>327</v>
      </c>
      <c s="34" t="s">
        <v>638</v>
      </c>
      <c s="35" t="s">
        <v>5</v>
      </c>
      <c s="6" t="s">
        <v>639</v>
      </c>
      <c s="36" t="s">
        <v>54</v>
      </c>
      <c s="37">
        <v>3.64</v>
      </c>
      <c s="36">
        <v>0</v>
      </c>
      <c s="36">
        <f>ROUND(G290*H290,6)</f>
      </c>
      <c r="L290" s="38">
        <v>0</v>
      </c>
      <c s="32">
        <f>ROUND(ROUND(L290,2)*ROUND(G290,3),2)</f>
      </c>
      <c s="36" t="s">
        <v>55</v>
      </c>
      <c>
        <f>(M290*21)/100</f>
      </c>
      <c t="s">
        <v>27</v>
      </c>
    </row>
    <row r="291" spans="1:5" ht="12.75">
      <c r="A291" s="35" t="s">
        <v>56</v>
      </c>
      <c r="E291" s="39" t="s">
        <v>639</v>
      </c>
    </row>
    <row r="292" spans="1:5" ht="12.75">
      <c r="A292" s="35" t="s">
        <v>57</v>
      </c>
      <c r="E292" s="40" t="s">
        <v>5</v>
      </c>
    </row>
    <row r="293" spans="1:5" ht="12.75">
      <c r="A293" t="s">
        <v>59</v>
      </c>
      <c r="E2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COUNTIFS(L8:L215,"=0",A8:A215,"P")+COUNTIFS(L8:L215,"",A8:A215,"P")+SUM(Q8:Q215)</f>
      </c>
    </row>
    <row r="8" spans="1:13" ht="12.75">
      <c r="A8" t="s">
        <v>44</v>
      </c>
      <c r="C8" s="28" t="s">
        <v>642</v>
      </c>
      <c r="E8" s="30" t="s">
        <v>641</v>
      </c>
      <c r="J8" s="29">
        <f>0+J9+J190</f>
      </c>
      <c s="29">
        <f>0+K9+K190</f>
      </c>
      <c s="29">
        <f>0+L9+L190</f>
      </c>
      <c s="29">
        <f>0+M9+M190</f>
      </c>
    </row>
    <row r="9" spans="1:13" ht="12.75">
      <c r="A9" t="s">
        <v>46</v>
      </c>
      <c r="C9" s="31" t="s">
        <v>643</v>
      </c>
      <c r="E9" s="33" t="s">
        <v>644</v>
      </c>
      <c r="J9" s="32">
        <f>0</f>
      </c>
      <c s="32">
        <f>0</f>
      </c>
      <c s="32">
        <f>0+L10+L14+L18+L22+L26+L30+L34+L38+L42+L46+L50+L54+L58+L62+L66+L70+L74+L78+L82+L86+L90+L94+L98+L102+L106+L110+L114+L118+L122+L126+L130+L134+L138+L142+L146+L150+L154+L158+L162+L166+L170+L174+L178+L182+L186</f>
      </c>
      <c s="32">
        <f>0+M10+M14+M18+M22+M26+M30+M34+M38+M42+M46+M50+M54+M58+M62+M66+M70+M74+M78+M82+M86+M90+M94+M98+M102+M106+M110+M114+M118+M122+M126+M130+M134+M138+M142+M146+M150+M154+M158+M162+M166+M170+M174+M178+M182+M186</f>
      </c>
    </row>
    <row r="10" spans="1:16" ht="25.5">
      <c r="A10" t="s">
        <v>49</v>
      </c>
      <c s="34" t="s">
        <v>50</v>
      </c>
      <c s="34" t="s">
        <v>645</v>
      </c>
      <c s="35" t="s">
        <v>5</v>
      </c>
      <c s="6" t="s">
        <v>354</v>
      </c>
      <c s="36" t="s">
        <v>132</v>
      </c>
      <c s="37">
        <v>1</v>
      </c>
      <c s="36">
        <v>0</v>
      </c>
      <c s="36">
        <f>ROUND(G10*H10,6)</f>
      </c>
      <c r="L10" s="38">
        <v>0</v>
      </c>
      <c s="32">
        <f>ROUND(ROUND(L10,2)*ROUND(G10,3),2)</f>
      </c>
      <c s="36" t="s">
        <v>55</v>
      </c>
      <c>
        <f>(M10*21)/100</f>
      </c>
      <c t="s">
        <v>27</v>
      </c>
    </row>
    <row r="11" spans="1:5" ht="25.5">
      <c r="A11" s="35" t="s">
        <v>56</v>
      </c>
      <c r="E11" s="39" t="s">
        <v>354</v>
      </c>
    </row>
    <row r="12" spans="1:5" ht="12.75">
      <c r="A12" s="35" t="s">
        <v>57</v>
      </c>
      <c r="E12" s="40" t="s">
        <v>5</v>
      </c>
    </row>
    <row r="13" spans="1:5" ht="12.75">
      <c r="A13" t="s">
        <v>59</v>
      </c>
      <c r="E13" s="39" t="s">
        <v>5</v>
      </c>
    </row>
    <row r="14" spans="1:16" ht="25.5">
      <c r="A14" t="s">
        <v>49</v>
      </c>
      <c s="34" t="s">
        <v>27</v>
      </c>
      <c s="34" t="s">
        <v>646</v>
      </c>
      <c s="35" t="s">
        <v>5</v>
      </c>
      <c s="6" t="s">
        <v>647</v>
      </c>
      <c s="36" t="s">
        <v>132</v>
      </c>
      <c s="37">
        <v>1</v>
      </c>
      <c s="36">
        <v>0</v>
      </c>
      <c s="36">
        <f>ROUND(G14*H14,6)</f>
      </c>
      <c r="L14" s="38">
        <v>0</v>
      </c>
      <c s="32">
        <f>ROUND(ROUND(L14,2)*ROUND(G14,3),2)</f>
      </c>
      <c s="36" t="s">
        <v>55</v>
      </c>
      <c>
        <f>(M14*21)/100</f>
      </c>
      <c t="s">
        <v>27</v>
      </c>
    </row>
    <row r="15" spans="1:5" ht="25.5">
      <c r="A15" s="35" t="s">
        <v>56</v>
      </c>
      <c r="E15" s="39" t="s">
        <v>647</v>
      </c>
    </row>
    <row r="16" spans="1:5" ht="12.75">
      <c r="A16" s="35" t="s">
        <v>57</v>
      </c>
      <c r="E16" s="40" t="s">
        <v>5</v>
      </c>
    </row>
    <row r="17" spans="1:5" ht="12.75">
      <c r="A17" t="s">
        <v>59</v>
      </c>
      <c r="E17" s="39" t="s">
        <v>5</v>
      </c>
    </row>
    <row r="18" spans="1:16" ht="25.5">
      <c r="A18" t="s">
        <v>49</v>
      </c>
      <c s="34" t="s">
        <v>25</v>
      </c>
      <c s="34" t="s">
        <v>648</v>
      </c>
      <c s="35" t="s">
        <v>5</v>
      </c>
      <c s="6" t="s">
        <v>354</v>
      </c>
      <c s="36" t="s">
        <v>132</v>
      </c>
      <c s="37">
        <v>1</v>
      </c>
      <c s="36">
        <v>0</v>
      </c>
      <c s="36">
        <f>ROUND(G18*H18,6)</f>
      </c>
      <c r="L18" s="38">
        <v>0</v>
      </c>
      <c s="32">
        <f>ROUND(ROUND(L18,2)*ROUND(G18,3),2)</f>
      </c>
      <c s="36" t="s">
        <v>55</v>
      </c>
      <c>
        <f>(M18*21)/100</f>
      </c>
      <c t="s">
        <v>27</v>
      </c>
    </row>
    <row r="19" spans="1:5" ht="25.5">
      <c r="A19" s="35" t="s">
        <v>56</v>
      </c>
      <c r="E19" s="39" t="s">
        <v>354</v>
      </c>
    </row>
    <row r="20" spans="1:5" ht="12.75">
      <c r="A20" s="35" t="s">
        <v>57</v>
      </c>
      <c r="E20" s="40" t="s">
        <v>5</v>
      </c>
    </row>
    <row r="21" spans="1:5" ht="12.75">
      <c r="A21" t="s">
        <v>59</v>
      </c>
      <c r="E21" s="39" t="s">
        <v>5</v>
      </c>
    </row>
    <row r="22" spans="1:16" ht="12.75">
      <c r="A22" t="s">
        <v>49</v>
      </c>
      <c s="34" t="s">
        <v>69</v>
      </c>
      <c s="34" t="s">
        <v>649</v>
      </c>
      <c s="35" t="s">
        <v>5</v>
      </c>
      <c s="6" t="s">
        <v>363</v>
      </c>
      <c s="36" t="s">
        <v>132</v>
      </c>
      <c s="37">
        <v>12</v>
      </c>
      <c s="36">
        <v>0</v>
      </c>
      <c s="36">
        <f>ROUND(G22*H22,6)</f>
      </c>
      <c r="L22" s="38">
        <v>0</v>
      </c>
      <c s="32">
        <f>ROUND(ROUND(L22,2)*ROUND(G22,3),2)</f>
      </c>
      <c s="36" t="s">
        <v>55</v>
      </c>
      <c>
        <f>(M22*21)/100</f>
      </c>
      <c t="s">
        <v>27</v>
      </c>
    </row>
    <row r="23" spans="1:5" ht="12.75">
      <c r="A23" s="35" t="s">
        <v>56</v>
      </c>
      <c r="E23" s="39" t="s">
        <v>363</v>
      </c>
    </row>
    <row r="24" spans="1:5" ht="12.75">
      <c r="A24" s="35" t="s">
        <v>57</v>
      </c>
      <c r="E24" s="40" t="s">
        <v>5</v>
      </c>
    </row>
    <row r="25" spans="1:5" ht="12.75">
      <c r="A25" t="s">
        <v>59</v>
      </c>
      <c r="E25" s="39" t="s">
        <v>5</v>
      </c>
    </row>
    <row r="26" spans="1:16" ht="12.75">
      <c r="A26" t="s">
        <v>49</v>
      </c>
      <c s="34" t="s">
        <v>74</v>
      </c>
      <c s="34" t="s">
        <v>650</v>
      </c>
      <c s="35" t="s">
        <v>5</v>
      </c>
      <c s="6" t="s">
        <v>365</v>
      </c>
      <c s="36" t="s">
        <v>132</v>
      </c>
      <c s="37">
        <v>12</v>
      </c>
      <c s="36">
        <v>0</v>
      </c>
      <c s="36">
        <f>ROUND(G26*H26,6)</f>
      </c>
      <c r="L26" s="38">
        <v>0</v>
      </c>
      <c s="32">
        <f>ROUND(ROUND(L26,2)*ROUND(G26,3),2)</f>
      </c>
      <c s="36" t="s">
        <v>55</v>
      </c>
      <c>
        <f>(M26*21)/100</f>
      </c>
      <c t="s">
        <v>27</v>
      </c>
    </row>
    <row r="27" spans="1:5" ht="12.75">
      <c r="A27" s="35" t="s">
        <v>56</v>
      </c>
      <c r="E27" s="39" t="s">
        <v>365</v>
      </c>
    </row>
    <row r="28" spans="1:5" ht="12.75">
      <c r="A28" s="35" t="s">
        <v>57</v>
      </c>
      <c r="E28" s="40" t="s">
        <v>5</v>
      </c>
    </row>
    <row r="29" spans="1:5" ht="12.75">
      <c r="A29" t="s">
        <v>59</v>
      </c>
      <c r="E29" s="39" t="s">
        <v>5</v>
      </c>
    </row>
    <row r="30" spans="1:16" ht="12.75">
      <c r="A30" t="s">
        <v>49</v>
      </c>
      <c s="34" t="s">
        <v>26</v>
      </c>
      <c s="34" t="s">
        <v>651</v>
      </c>
      <c s="35" t="s">
        <v>5</v>
      </c>
      <c s="6" t="s">
        <v>652</v>
      </c>
      <c s="36" t="s">
        <v>182</v>
      </c>
      <c s="37">
        <v>90</v>
      </c>
      <c s="36">
        <v>0</v>
      </c>
      <c s="36">
        <f>ROUND(G30*H30,6)</f>
      </c>
      <c r="L30" s="38">
        <v>0</v>
      </c>
      <c s="32">
        <f>ROUND(ROUND(L30,2)*ROUND(G30,3),2)</f>
      </c>
      <c s="36" t="s">
        <v>55</v>
      </c>
      <c>
        <f>(M30*21)/100</f>
      </c>
      <c t="s">
        <v>27</v>
      </c>
    </row>
    <row r="31" spans="1:5" ht="12.75">
      <c r="A31" s="35" t="s">
        <v>56</v>
      </c>
      <c r="E31" s="39" t="s">
        <v>652</v>
      </c>
    </row>
    <row r="32" spans="1:5" ht="12.75">
      <c r="A32" s="35" t="s">
        <v>57</v>
      </c>
      <c r="E32" s="40" t="s">
        <v>5</v>
      </c>
    </row>
    <row r="33" spans="1:5" ht="12.75">
      <c r="A33" t="s">
        <v>59</v>
      </c>
      <c r="E33" s="39" t="s">
        <v>5</v>
      </c>
    </row>
    <row r="34" spans="1:16" ht="12.75">
      <c r="A34" t="s">
        <v>49</v>
      </c>
      <c s="34" t="s">
        <v>84</v>
      </c>
      <c s="34" t="s">
        <v>653</v>
      </c>
      <c s="35" t="s">
        <v>5</v>
      </c>
      <c s="6" t="s">
        <v>371</v>
      </c>
      <c s="36" t="s">
        <v>182</v>
      </c>
      <c s="37">
        <v>60</v>
      </c>
      <c s="36">
        <v>0</v>
      </c>
      <c s="36">
        <f>ROUND(G34*H34,6)</f>
      </c>
      <c r="L34" s="38">
        <v>0</v>
      </c>
      <c s="32">
        <f>ROUND(ROUND(L34,2)*ROUND(G34,3),2)</f>
      </c>
      <c s="36" t="s">
        <v>55</v>
      </c>
      <c>
        <f>(M34*21)/100</f>
      </c>
      <c t="s">
        <v>27</v>
      </c>
    </row>
    <row r="35" spans="1:5" ht="12.75">
      <c r="A35" s="35" t="s">
        <v>56</v>
      </c>
      <c r="E35" s="39" t="s">
        <v>371</v>
      </c>
    </row>
    <row r="36" spans="1:5" ht="12.75">
      <c r="A36" s="35" t="s">
        <v>57</v>
      </c>
      <c r="E36" s="40" t="s">
        <v>5</v>
      </c>
    </row>
    <row r="37" spans="1:5" ht="12.75">
      <c r="A37" t="s">
        <v>59</v>
      </c>
      <c r="E37" s="39" t="s">
        <v>5</v>
      </c>
    </row>
    <row r="38" spans="1:16" ht="12.75">
      <c r="A38" t="s">
        <v>49</v>
      </c>
      <c s="34" t="s">
        <v>89</v>
      </c>
      <c s="34" t="s">
        <v>654</v>
      </c>
      <c s="35" t="s">
        <v>5</v>
      </c>
      <c s="6" t="s">
        <v>655</v>
      </c>
      <c s="36" t="s">
        <v>182</v>
      </c>
      <c s="37">
        <v>60</v>
      </c>
      <c s="36">
        <v>0</v>
      </c>
      <c s="36">
        <f>ROUND(G38*H38,6)</f>
      </c>
      <c r="L38" s="38">
        <v>0</v>
      </c>
      <c s="32">
        <f>ROUND(ROUND(L38,2)*ROUND(G38,3),2)</f>
      </c>
      <c s="36" t="s">
        <v>55</v>
      </c>
      <c>
        <f>(M38*21)/100</f>
      </c>
      <c t="s">
        <v>27</v>
      </c>
    </row>
    <row r="39" spans="1:5" ht="12.75">
      <c r="A39" s="35" t="s">
        <v>56</v>
      </c>
      <c r="E39" s="39" t="s">
        <v>655</v>
      </c>
    </row>
    <row r="40" spans="1:5" ht="12.75">
      <c r="A40" s="35" t="s">
        <v>57</v>
      </c>
      <c r="E40" s="40" t="s">
        <v>5</v>
      </c>
    </row>
    <row r="41" spans="1:5" ht="12.75">
      <c r="A41" t="s">
        <v>59</v>
      </c>
      <c r="E41" s="39" t="s">
        <v>5</v>
      </c>
    </row>
    <row r="42" spans="1:16" ht="12.75">
      <c r="A42" t="s">
        <v>49</v>
      </c>
      <c s="34" t="s">
        <v>94</v>
      </c>
      <c s="34" t="s">
        <v>656</v>
      </c>
      <c s="35" t="s">
        <v>5</v>
      </c>
      <c s="6" t="s">
        <v>371</v>
      </c>
      <c s="36" t="s">
        <v>182</v>
      </c>
      <c s="37">
        <v>60</v>
      </c>
      <c s="36">
        <v>0</v>
      </c>
      <c s="36">
        <f>ROUND(G42*H42,6)</f>
      </c>
      <c r="L42" s="38">
        <v>0</v>
      </c>
      <c s="32">
        <f>ROUND(ROUND(L42,2)*ROUND(G42,3),2)</f>
      </c>
      <c s="36" t="s">
        <v>55</v>
      </c>
      <c>
        <f>(M42*21)/100</f>
      </c>
      <c t="s">
        <v>27</v>
      </c>
    </row>
    <row r="43" spans="1:5" ht="12.75">
      <c r="A43" s="35" t="s">
        <v>56</v>
      </c>
      <c r="E43" s="39" t="s">
        <v>371</v>
      </c>
    </row>
    <row r="44" spans="1:5" ht="12.75">
      <c r="A44" s="35" t="s">
        <v>57</v>
      </c>
      <c r="E44" s="40" t="s">
        <v>5</v>
      </c>
    </row>
    <row r="45" spans="1:5" ht="12.75">
      <c r="A45" t="s">
        <v>59</v>
      </c>
      <c r="E45" s="39" t="s">
        <v>5</v>
      </c>
    </row>
    <row r="46" spans="1:16" ht="12.75">
      <c r="A46" t="s">
        <v>49</v>
      </c>
      <c s="34" t="s">
        <v>150</v>
      </c>
      <c s="34" t="s">
        <v>657</v>
      </c>
      <c s="35" t="s">
        <v>5</v>
      </c>
      <c s="6" t="s">
        <v>376</v>
      </c>
      <c s="36" t="s">
        <v>132</v>
      </c>
      <c s="37">
        <v>1</v>
      </c>
      <c s="36">
        <v>0</v>
      </c>
      <c s="36">
        <f>ROUND(G46*H46,6)</f>
      </c>
      <c r="L46" s="38">
        <v>0</v>
      </c>
      <c s="32">
        <f>ROUND(ROUND(L46,2)*ROUND(G46,3),2)</f>
      </c>
      <c s="36" t="s">
        <v>55</v>
      </c>
      <c>
        <f>(M46*21)/100</f>
      </c>
      <c t="s">
        <v>27</v>
      </c>
    </row>
    <row r="47" spans="1:5" ht="12.75">
      <c r="A47" s="35" t="s">
        <v>56</v>
      </c>
      <c r="E47" s="39" t="s">
        <v>376</v>
      </c>
    </row>
    <row r="48" spans="1:5" ht="12.75">
      <c r="A48" s="35" t="s">
        <v>57</v>
      </c>
      <c r="E48" s="40" t="s">
        <v>5</v>
      </c>
    </row>
    <row r="49" spans="1:5" ht="12.75">
      <c r="A49" t="s">
        <v>59</v>
      </c>
      <c r="E49" s="39" t="s">
        <v>5</v>
      </c>
    </row>
    <row r="50" spans="1:16" ht="12.75">
      <c r="A50" t="s">
        <v>49</v>
      </c>
      <c s="34" t="s">
        <v>153</v>
      </c>
      <c s="34" t="s">
        <v>658</v>
      </c>
      <c s="35" t="s">
        <v>5</v>
      </c>
      <c s="6" t="s">
        <v>378</v>
      </c>
      <c s="36" t="s">
        <v>132</v>
      </c>
      <c s="37">
        <v>1</v>
      </c>
      <c s="36">
        <v>0</v>
      </c>
      <c s="36">
        <f>ROUND(G50*H50,6)</f>
      </c>
      <c r="L50" s="38">
        <v>0</v>
      </c>
      <c s="32">
        <f>ROUND(ROUND(L50,2)*ROUND(G50,3),2)</f>
      </c>
      <c s="36" t="s">
        <v>55</v>
      </c>
      <c>
        <f>(M50*21)/100</f>
      </c>
      <c t="s">
        <v>27</v>
      </c>
    </row>
    <row r="51" spans="1:5" ht="12.75">
      <c r="A51" s="35" t="s">
        <v>56</v>
      </c>
      <c r="E51" s="39" t="s">
        <v>378</v>
      </c>
    </row>
    <row r="52" spans="1:5" ht="12.75">
      <c r="A52" s="35" t="s">
        <v>57</v>
      </c>
      <c r="E52" s="40" t="s">
        <v>5</v>
      </c>
    </row>
    <row r="53" spans="1:5" ht="12.75">
      <c r="A53" t="s">
        <v>59</v>
      </c>
      <c r="E53" s="39" t="s">
        <v>5</v>
      </c>
    </row>
    <row r="54" spans="1:16" ht="25.5">
      <c r="A54" t="s">
        <v>49</v>
      </c>
      <c s="34" t="s">
        <v>156</v>
      </c>
      <c s="34" t="s">
        <v>659</v>
      </c>
      <c s="35" t="s">
        <v>5</v>
      </c>
      <c s="6" t="s">
        <v>660</v>
      </c>
      <c s="36" t="s">
        <v>132</v>
      </c>
      <c s="37">
        <v>1</v>
      </c>
      <c s="36">
        <v>0</v>
      </c>
      <c s="36">
        <f>ROUND(G54*H54,6)</f>
      </c>
      <c r="L54" s="38">
        <v>0</v>
      </c>
      <c s="32">
        <f>ROUND(ROUND(L54,2)*ROUND(G54,3),2)</f>
      </c>
      <c s="36" t="s">
        <v>55</v>
      </c>
      <c>
        <f>(M54*21)/100</f>
      </c>
      <c t="s">
        <v>27</v>
      </c>
    </row>
    <row r="55" spans="1:5" ht="25.5">
      <c r="A55" s="35" t="s">
        <v>56</v>
      </c>
      <c r="E55" s="39" t="s">
        <v>660</v>
      </c>
    </row>
    <row r="56" spans="1:5" ht="12.75">
      <c r="A56" s="35" t="s">
        <v>57</v>
      </c>
      <c r="E56" s="40" t="s">
        <v>5</v>
      </c>
    </row>
    <row r="57" spans="1:5" ht="12.75">
      <c r="A57" t="s">
        <v>59</v>
      </c>
      <c r="E57" s="39" t="s">
        <v>5</v>
      </c>
    </row>
    <row r="58" spans="1:16" ht="25.5">
      <c r="A58" t="s">
        <v>49</v>
      </c>
      <c s="34" t="s">
        <v>159</v>
      </c>
      <c s="34" t="s">
        <v>661</v>
      </c>
      <c s="35" t="s">
        <v>5</v>
      </c>
      <c s="6" t="s">
        <v>662</v>
      </c>
      <c s="36" t="s">
        <v>132</v>
      </c>
      <c s="37">
        <v>1</v>
      </c>
      <c s="36">
        <v>0</v>
      </c>
      <c s="36">
        <f>ROUND(G58*H58,6)</f>
      </c>
      <c r="L58" s="38">
        <v>0</v>
      </c>
      <c s="32">
        <f>ROUND(ROUND(L58,2)*ROUND(G58,3),2)</f>
      </c>
      <c s="36" t="s">
        <v>55</v>
      </c>
      <c>
        <f>(M58*21)/100</f>
      </c>
      <c t="s">
        <v>27</v>
      </c>
    </row>
    <row r="59" spans="1:5" ht="25.5">
      <c r="A59" s="35" t="s">
        <v>56</v>
      </c>
      <c r="E59" s="39" t="s">
        <v>662</v>
      </c>
    </row>
    <row r="60" spans="1:5" ht="12.75">
      <c r="A60" s="35" t="s">
        <v>57</v>
      </c>
      <c r="E60" s="40" t="s">
        <v>5</v>
      </c>
    </row>
    <row r="61" spans="1:5" ht="12.75">
      <c r="A61" t="s">
        <v>59</v>
      </c>
      <c r="E61" s="39" t="s">
        <v>5</v>
      </c>
    </row>
    <row r="62" spans="1:16" ht="12.75">
      <c r="A62" t="s">
        <v>49</v>
      </c>
      <c s="34" t="s">
        <v>162</v>
      </c>
      <c s="34" t="s">
        <v>663</v>
      </c>
      <c s="35" t="s">
        <v>5</v>
      </c>
      <c s="6" t="s">
        <v>664</v>
      </c>
      <c s="36" t="s">
        <v>132</v>
      </c>
      <c s="37">
        <v>1</v>
      </c>
      <c s="36">
        <v>0</v>
      </c>
      <c s="36">
        <f>ROUND(G62*H62,6)</f>
      </c>
      <c r="L62" s="38">
        <v>0</v>
      </c>
      <c s="32">
        <f>ROUND(ROUND(L62,2)*ROUND(G62,3),2)</f>
      </c>
      <c s="36" t="s">
        <v>55</v>
      </c>
      <c>
        <f>(M62*21)/100</f>
      </c>
      <c t="s">
        <v>27</v>
      </c>
    </row>
    <row r="63" spans="1:5" ht="12.75">
      <c r="A63" s="35" t="s">
        <v>56</v>
      </c>
      <c r="E63" s="39" t="s">
        <v>664</v>
      </c>
    </row>
    <row r="64" spans="1:5" ht="12.75">
      <c r="A64" s="35" t="s">
        <v>57</v>
      </c>
      <c r="E64" s="40" t="s">
        <v>5</v>
      </c>
    </row>
    <row r="65" spans="1:5" ht="12.75">
      <c r="A65" t="s">
        <v>59</v>
      </c>
      <c r="E65" s="39" t="s">
        <v>5</v>
      </c>
    </row>
    <row r="66" spans="1:16" ht="12.75">
      <c r="A66" t="s">
        <v>49</v>
      </c>
      <c s="34" t="s">
        <v>166</v>
      </c>
      <c s="34" t="s">
        <v>665</v>
      </c>
      <c s="35" t="s">
        <v>5</v>
      </c>
      <c s="6" t="s">
        <v>666</v>
      </c>
      <c s="36" t="s">
        <v>132</v>
      </c>
      <c s="37">
        <v>1</v>
      </c>
      <c s="36">
        <v>0</v>
      </c>
      <c s="36">
        <f>ROUND(G66*H66,6)</f>
      </c>
      <c r="L66" s="38">
        <v>0</v>
      </c>
      <c s="32">
        <f>ROUND(ROUND(L66,2)*ROUND(G66,3),2)</f>
      </c>
      <c s="36" t="s">
        <v>55</v>
      </c>
      <c>
        <f>(M66*21)/100</f>
      </c>
      <c t="s">
        <v>27</v>
      </c>
    </row>
    <row r="67" spans="1:5" ht="12.75">
      <c r="A67" s="35" t="s">
        <v>56</v>
      </c>
      <c r="E67" s="39" t="s">
        <v>666</v>
      </c>
    </row>
    <row r="68" spans="1:5" ht="12.75">
      <c r="A68" s="35" t="s">
        <v>57</v>
      </c>
      <c r="E68" s="40" t="s">
        <v>5</v>
      </c>
    </row>
    <row r="69" spans="1:5" ht="12.75">
      <c r="A69" t="s">
        <v>59</v>
      </c>
      <c r="E69" s="39" t="s">
        <v>5</v>
      </c>
    </row>
    <row r="70" spans="1:16" ht="12.75">
      <c r="A70" t="s">
        <v>49</v>
      </c>
      <c s="34" t="s">
        <v>169</v>
      </c>
      <c s="34" t="s">
        <v>667</v>
      </c>
      <c s="35" t="s">
        <v>5</v>
      </c>
      <c s="6" t="s">
        <v>668</v>
      </c>
      <c s="36" t="s">
        <v>182</v>
      </c>
      <c s="37">
        <v>10</v>
      </c>
      <c s="36">
        <v>0</v>
      </c>
      <c s="36">
        <f>ROUND(G70*H70,6)</f>
      </c>
      <c r="L70" s="38">
        <v>0</v>
      </c>
      <c s="32">
        <f>ROUND(ROUND(L70,2)*ROUND(G70,3),2)</f>
      </c>
      <c s="36" t="s">
        <v>55</v>
      </c>
      <c>
        <f>(M70*21)/100</f>
      </c>
      <c t="s">
        <v>27</v>
      </c>
    </row>
    <row r="71" spans="1:5" ht="12.75">
      <c r="A71" s="35" t="s">
        <v>56</v>
      </c>
      <c r="E71" s="39" t="s">
        <v>668</v>
      </c>
    </row>
    <row r="72" spans="1:5" ht="12.75">
      <c r="A72" s="35" t="s">
        <v>57</v>
      </c>
      <c r="E72" s="40" t="s">
        <v>5</v>
      </c>
    </row>
    <row r="73" spans="1:5" ht="12.75">
      <c r="A73" t="s">
        <v>59</v>
      </c>
      <c r="E73" s="39" t="s">
        <v>5</v>
      </c>
    </row>
    <row r="74" spans="1:16" ht="12.75">
      <c r="A74" t="s">
        <v>49</v>
      </c>
      <c s="34" t="s">
        <v>172</v>
      </c>
      <c s="34" t="s">
        <v>669</v>
      </c>
      <c s="35" t="s">
        <v>5</v>
      </c>
      <c s="6" t="s">
        <v>670</v>
      </c>
      <c s="36" t="s">
        <v>132</v>
      </c>
      <c s="37">
        <v>1</v>
      </c>
      <c s="36">
        <v>0</v>
      </c>
      <c s="36">
        <f>ROUND(G74*H74,6)</f>
      </c>
      <c r="L74" s="38">
        <v>0</v>
      </c>
      <c s="32">
        <f>ROUND(ROUND(L74,2)*ROUND(G74,3),2)</f>
      </c>
      <c s="36" t="s">
        <v>55</v>
      </c>
      <c>
        <f>(M74*21)/100</f>
      </c>
      <c t="s">
        <v>27</v>
      </c>
    </row>
    <row r="75" spans="1:5" ht="12.75">
      <c r="A75" s="35" t="s">
        <v>56</v>
      </c>
      <c r="E75" s="39" t="s">
        <v>670</v>
      </c>
    </row>
    <row r="76" spans="1:5" ht="12.75">
      <c r="A76" s="35" t="s">
        <v>57</v>
      </c>
      <c r="E76" s="40" t="s">
        <v>5</v>
      </c>
    </row>
    <row r="77" spans="1:5" ht="12.75">
      <c r="A77" t="s">
        <v>59</v>
      </c>
      <c r="E77" s="39" t="s">
        <v>5</v>
      </c>
    </row>
    <row r="78" spans="1:16" ht="25.5">
      <c r="A78" t="s">
        <v>49</v>
      </c>
      <c s="34" t="s">
        <v>176</v>
      </c>
      <c s="34" t="s">
        <v>671</v>
      </c>
      <c s="35" t="s">
        <v>5</v>
      </c>
      <c s="6" t="s">
        <v>413</v>
      </c>
      <c s="36" t="s">
        <v>132</v>
      </c>
      <c s="37">
        <v>1</v>
      </c>
      <c s="36">
        <v>0</v>
      </c>
      <c s="36">
        <f>ROUND(G78*H78,6)</f>
      </c>
      <c r="L78" s="38">
        <v>0</v>
      </c>
      <c s="32">
        <f>ROUND(ROUND(L78,2)*ROUND(G78,3),2)</f>
      </c>
      <c s="36" t="s">
        <v>55</v>
      </c>
      <c>
        <f>(M78*21)/100</f>
      </c>
      <c t="s">
        <v>27</v>
      </c>
    </row>
    <row r="79" spans="1:5" ht="25.5">
      <c r="A79" s="35" t="s">
        <v>56</v>
      </c>
      <c r="E79" s="39" t="s">
        <v>413</v>
      </c>
    </row>
    <row r="80" spans="1:5" ht="12.75">
      <c r="A80" s="35" t="s">
        <v>57</v>
      </c>
      <c r="E80" s="40" t="s">
        <v>5</v>
      </c>
    </row>
    <row r="81" spans="1:5" ht="12.75">
      <c r="A81" t="s">
        <v>59</v>
      </c>
      <c r="E81" s="39" t="s">
        <v>5</v>
      </c>
    </row>
    <row r="82" spans="1:16" ht="12.75">
      <c r="A82" t="s">
        <v>49</v>
      </c>
      <c s="34" t="s">
        <v>179</v>
      </c>
      <c s="34" t="s">
        <v>672</v>
      </c>
      <c s="35" t="s">
        <v>5</v>
      </c>
      <c s="6" t="s">
        <v>415</v>
      </c>
      <c s="36" t="s">
        <v>132</v>
      </c>
      <c s="37">
        <v>1</v>
      </c>
      <c s="36">
        <v>0</v>
      </c>
      <c s="36">
        <f>ROUND(G82*H82,6)</f>
      </c>
      <c r="L82" s="38">
        <v>0</v>
      </c>
      <c s="32">
        <f>ROUND(ROUND(L82,2)*ROUND(G82,3),2)</f>
      </c>
      <c s="36" t="s">
        <v>55</v>
      </c>
      <c>
        <f>(M82*21)/100</f>
      </c>
      <c t="s">
        <v>27</v>
      </c>
    </row>
    <row r="83" spans="1:5" ht="12.75">
      <c r="A83" s="35" t="s">
        <v>56</v>
      </c>
      <c r="E83" s="39" t="s">
        <v>415</v>
      </c>
    </row>
    <row r="84" spans="1:5" ht="12.75">
      <c r="A84" s="35" t="s">
        <v>57</v>
      </c>
      <c r="E84" s="40" t="s">
        <v>5</v>
      </c>
    </row>
    <row r="85" spans="1:5" ht="12.75">
      <c r="A85" t="s">
        <v>59</v>
      </c>
      <c r="E85" s="39" t="s">
        <v>5</v>
      </c>
    </row>
    <row r="86" spans="1:16" ht="12.75">
      <c r="A86" t="s">
        <v>49</v>
      </c>
      <c s="34" t="s">
        <v>183</v>
      </c>
      <c s="34" t="s">
        <v>673</v>
      </c>
      <c s="35" t="s">
        <v>5</v>
      </c>
      <c s="6" t="s">
        <v>674</v>
      </c>
      <c s="36" t="s">
        <v>675</v>
      </c>
      <c s="37">
        <v>12</v>
      </c>
      <c s="36">
        <v>0</v>
      </c>
      <c s="36">
        <f>ROUND(G86*H86,6)</f>
      </c>
      <c r="L86" s="38">
        <v>0</v>
      </c>
      <c s="32">
        <f>ROUND(ROUND(L86,2)*ROUND(G86,3),2)</f>
      </c>
      <c s="36" t="s">
        <v>55</v>
      </c>
      <c>
        <f>(M86*21)/100</f>
      </c>
      <c t="s">
        <v>27</v>
      </c>
    </row>
    <row r="87" spans="1:5" ht="12.75">
      <c r="A87" s="35" t="s">
        <v>56</v>
      </c>
      <c r="E87" s="39" t="s">
        <v>674</v>
      </c>
    </row>
    <row r="88" spans="1:5" ht="12.75">
      <c r="A88" s="35" t="s">
        <v>57</v>
      </c>
      <c r="E88" s="40" t="s">
        <v>5</v>
      </c>
    </row>
    <row r="89" spans="1:5" ht="12.75">
      <c r="A89" t="s">
        <v>59</v>
      </c>
      <c r="E89" s="39" t="s">
        <v>5</v>
      </c>
    </row>
    <row r="90" spans="1:16" ht="12.75">
      <c r="A90" t="s">
        <v>49</v>
      </c>
      <c s="34" t="s">
        <v>186</v>
      </c>
      <c s="34" t="s">
        <v>676</v>
      </c>
      <c s="35" t="s">
        <v>5</v>
      </c>
      <c s="6" t="s">
        <v>427</v>
      </c>
      <c s="36" t="s">
        <v>132</v>
      </c>
      <c s="37">
        <v>1</v>
      </c>
      <c s="36">
        <v>0</v>
      </c>
      <c s="36">
        <f>ROUND(G90*H90,6)</f>
      </c>
      <c r="L90" s="38">
        <v>0</v>
      </c>
      <c s="32">
        <f>ROUND(ROUND(L90,2)*ROUND(G90,3),2)</f>
      </c>
      <c s="36" t="s">
        <v>55</v>
      </c>
      <c>
        <f>(M90*21)/100</f>
      </c>
      <c t="s">
        <v>27</v>
      </c>
    </row>
    <row r="91" spans="1:5" ht="12.75">
      <c r="A91" s="35" t="s">
        <v>56</v>
      </c>
      <c r="E91" s="39" t="s">
        <v>427</v>
      </c>
    </row>
    <row r="92" spans="1:5" ht="12.75">
      <c r="A92" s="35" t="s">
        <v>57</v>
      </c>
      <c r="E92" s="40" t="s">
        <v>5</v>
      </c>
    </row>
    <row r="93" spans="1:5" ht="12.75">
      <c r="A93" t="s">
        <v>59</v>
      </c>
      <c r="E93" s="39" t="s">
        <v>5</v>
      </c>
    </row>
    <row r="94" spans="1:16" ht="25.5">
      <c r="A94" t="s">
        <v>49</v>
      </c>
      <c s="34" t="s">
        <v>189</v>
      </c>
      <c s="34" t="s">
        <v>677</v>
      </c>
      <c s="35" t="s">
        <v>5</v>
      </c>
      <c s="6" t="s">
        <v>429</v>
      </c>
      <c s="36" t="s">
        <v>132</v>
      </c>
      <c s="37">
        <v>2</v>
      </c>
      <c s="36">
        <v>0</v>
      </c>
      <c s="36">
        <f>ROUND(G94*H94,6)</f>
      </c>
      <c r="L94" s="38">
        <v>0</v>
      </c>
      <c s="32">
        <f>ROUND(ROUND(L94,2)*ROUND(G94,3),2)</f>
      </c>
      <c s="36" t="s">
        <v>55</v>
      </c>
      <c>
        <f>(M94*21)/100</f>
      </c>
      <c t="s">
        <v>27</v>
      </c>
    </row>
    <row r="95" spans="1:5" ht="38.25">
      <c r="A95" s="35" t="s">
        <v>56</v>
      </c>
      <c r="E95" s="39" t="s">
        <v>430</v>
      </c>
    </row>
    <row r="96" spans="1:5" ht="12.75">
      <c r="A96" s="35" t="s">
        <v>57</v>
      </c>
      <c r="E96" s="40" t="s">
        <v>5</v>
      </c>
    </row>
    <row r="97" spans="1:5" ht="12.75">
      <c r="A97" t="s">
        <v>59</v>
      </c>
      <c r="E97" s="39" t="s">
        <v>5</v>
      </c>
    </row>
    <row r="98" spans="1:16" ht="12.75">
      <c r="A98" t="s">
        <v>49</v>
      </c>
      <c s="34" t="s">
        <v>192</v>
      </c>
      <c s="34" t="s">
        <v>678</v>
      </c>
      <c s="35" t="s">
        <v>5</v>
      </c>
      <c s="6" t="s">
        <v>432</v>
      </c>
      <c s="36" t="s">
        <v>182</v>
      </c>
      <c s="37">
        <v>10</v>
      </c>
      <c s="36">
        <v>0</v>
      </c>
      <c s="36">
        <f>ROUND(G98*H98,6)</f>
      </c>
      <c r="L98" s="38">
        <v>0</v>
      </c>
      <c s="32">
        <f>ROUND(ROUND(L98,2)*ROUND(G98,3),2)</f>
      </c>
      <c s="36" t="s">
        <v>55</v>
      </c>
      <c>
        <f>(M98*21)/100</f>
      </c>
      <c t="s">
        <v>27</v>
      </c>
    </row>
    <row r="99" spans="1:5" ht="12.75">
      <c r="A99" s="35" t="s">
        <v>56</v>
      </c>
      <c r="E99" s="39" t="s">
        <v>432</v>
      </c>
    </row>
    <row r="100" spans="1:5" ht="12.75">
      <c r="A100" s="35" t="s">
        <v>57</v>
      </c>
      <c r="E100" s="40" t="s">
        <v>5</v>
      </c>
    </row>
    <row r="101" spans="1:5" ht="12.75">
      <c r="A101" t="s">
        <v>59</v>
      </c>
      <c r="E101" s="39" t="s">
        <v>5</v>
      </c>
    </row>
    <row r="102" spans="1:16" ht="12.75">
      <c r="A102" t="s">
        <v>49</v>
      </c>
      <c s="34" t="s">
        <v>195</v>
      </c>
      <c s="34" t="s">
        <v>679</v>
      </c>
      <c s="35" t="s">
        <v>5</v>
      </c>
      <c s="6" t="s">
        <v>680</v>
      </c>
      <c s="36" t="s">
        <v>182</v>
      </c>
      <c s="37">
        <v>5</v>
      </c>
      <c s="36">
        <v>0</v>
      </c>
      <c s="36">
        <f>ROUND(G102*H102,6)</f>
      </c>
      <c r="L102" s="38">
        <v>0</v>
      </c>
      <c s="32">
        <f>ROUND(ROUND(L102,2)*ROUND(G102,3),2)</f>
      </c>
      <c s="36" t="s">
        <v>55</v>
      </c>
      <c>
        <f>(M102*21)/100</f>
      </c>
      <c t="s">
        <v>27</v>
      </c>
    </row>
    <row r="103" spans="1:5" ht="12.75">
      <c r="A103" s="35" t="s">
        <v>56</v>
      </c>
      <c r="E103" s="39" t="s">
        <v>680</v>
      </c>
    </row>
    <row r="104" spans="1:5" ht="12.75">
      <c r="A104" s="35" t="s">
        <v>57</v>
      </c>
      <c r="E104" s="40" t="s">
        <v>5</v>
      </c>
    </row>
    <row r="105" spans="1:5" ht="12.75">
      <c r="A105" t="s">
        <v>59</v>
      </c>
      <c r="E105" s="39" t="s">
        <v>5</v>
      </c>
    </row>
    <row r="106" spans="1:16" ht="12.75">
      <c r="A106" t="s">
        <v>49</v>
      </c>
      <c s="34" t="s">
        <v>198</v>
      </c>
      <c s="34" t="s">
        <v>681</v>
      </c>
      <c s="35" t="s">
        <v>5</v>
      </c>
      <c s="6" t="s">
        <v>436</v>
      </c>
      <c s="36" t="s">
        <v>132</v>
      </c>
      <c s="37">
        <v>1</v>
      </c>
      <c s="36">
        <v>0</v>
      </c>
      <c s="36">
        <f>ROUND(G106*H106,6)</f>
      </c>
      <c r="L106" s="38">
        <v>0</v>
      </c>
      <c s="32">
        <f>ROUND(ROUND(L106,2)*ROUND(G106,3),2)</f>
      </c>
      <c s="36" t="s">
        <v>55</v>
      </c>
      <c>
        <f>(M106*21)/100</f>
      </c>
      <c t="s">
        <v>27</v>
      </c>
    </row>
    <row r="107" spans="1:5" ht="12.75">
      <c r="A107" s="35" t="s">
        <v>56</v>
      </c>
      <c r="E107" s="39" t="s">
        <v>436</v>
      </c>
    </row>
    <row r="108" spans="1:5" ht="12.75">
      <c r="A108" s="35" t="s">
        <v>57</v>
      </c>
      <c r="E108" s="40" t="s">
        <v>5</v>
      </c>
    </row>
    <row r="109" spans="1:5" ht="12.75">
      <c r="A109" t="s">
        <v>59</v>
      </c>
      <c r="E109" s="39" t="s">
        <v>5</v>
      </c>
    </row>
    <row r="110" spans="1:16" ht="12.75">
      <c r="A110" t="s">
        <v>49</v>
      </c>
      <c s="34" t="s">
        <v>201</v>
      </c>
      <c s="34" t="s">
        <v>682</v>
      </c>
      <c s="35" t="s">
        <v>5</v>
      </c>
      <c s="6" t="s">
        <v>438</v>
      </c>
      <c s="36" t="s">
        <v>182</v>
      </c>
      <c s="37">
        <v>1</v>
      </c>
      <c s="36">
        <v>0</v>
      </c>
      <c s="36">
        <f>ROUND(G110*H110,6)</f>
      </c>
      <c r="L110" s="38">
        <v>0</v>
      </c>
      <c s="32">
        <f>ROUND(ROUND(L110,2)*ROUND(G110,3),2)</f>
      </c>
      <c s="36" t="s">
        <v>55</v>
      </c>
      <c>
        <f>(M110*21)/100</f>
      </c>
      <c t="s">
        <v>27</v>
      </c>
    </row>
    <row r="111" spans="1:5" ht="12.75">
      <c r="A111" s="35" t="s">
        <v>56</v>
      </c>
      <c r="E111" s="39" t="s">
        <v>438</v>
      </c>
    </row>
    <row r="112" spans="1:5" ht="12.75">
      <c r="A112" s="35" t="s">
        <v>57</v>
      </c>
      <c r="E112" s="40" t="s">
        <v>5</v>
      </c>
    </row>
    <row r="113" spans="1:5" ht="12.75">
      <c r="A113" t="s">
        <v>59</v>
      </c>
      <c r="E113" s="39" t="s">
        <v>5</v>
      </c>
    </row>
    <row r="114" spans="1:16" ht="12.75">
      <c r="A114" t="s">
        <v>49</v>
      </c>
      <c s="34" t="s">
        <v>204</v>
      </c>
      <c s="34" t="s">
        <v>683</v>
      </c>
      <c s="35" t="s">
        <v>5</v>
      </c>
      <c s="6" t="s">
        <v>440</v>
      </c>
      <c s="36" t="s">
        <v>182</v>
      </c>
      <c s="37">
        <v>1</v>
      </c>
      <c s="36">
        <v>0</v>
      </c>
      <c s="36">
        <f>ROUND(G114*H114,6)</f>
      </c>
      <c r="L114" s="38">
        <v>0</v>
      </c>
      <c s="32">
        <f>ROUND(ROUND(L114,2)*ROUND(G114,3),2)</f>
      </c>
      <c s="36" t="s">
        <v>55</v>
      </c>
      <c>
        <f>(M114*21)/100</f>
      </c>
      <c t="s">
        <v>27</v>
      </c>
    </row>
    <row r="115" spans="1:5" ht="12.75">
      <c r="A115" s="35" t="s">
        <v>56</v>
      </c>
      <c r="E115" s="39" t="s">
        <v>440</v>
      </c>
    </row>
    <row r="116" spans="1:5" ht="12.75">
      <c r="A116" s="35" t="s">
        <v>57</v>
      </c>
      <c r="E116" s="40" t="s">
        <v>5</v>
      </c>
    </row>
    <row r="117" spans="1:5" ht="12.75">
      <c r="A117" t="s">
        <v>59</v>
      </c>
      <c r="E117" s="39" t="s">
        <v>5</v>
      </c>
    </row>
    <row r="118" spans="1:16" ht="25.5">
      <c r="A118" t="s">
        <v>49</v>
      </c>
      <c s="34" t="s">
        <v>207</v>
      </c>
      <c s="34" t="s">
        <v>684</v>
      </c>
      <c s="35" t="s">
        <v>5</v>
      </c>
      <c s="6" t="s">
        <v>442</v>
      </c>
      <c s="36" t="s">
        <v>443</v>
      </c>
      <c s="37">
        <v>1</v>
      </c>
      <c s="36">
        <v>0</v>
      </c>
      <c s="36">
        <f>ROUND(G118*H118,6)</f>
      </c>
      <c r="L118" s="38">
        <v>0</v>
      </c>
      <c s="32">
        <f>ROUND(ROUND(L118,2)*ROUND(G118,3),2)</f>
      </c>
      <c s="36" t="s">
        <v>55</v>
      </c>
      <c>
        <f>(M118*21)/100</f>
      </c>
      <c t="s">
        <v>27</v>
      </c>
    </row>
    <row r="119" spans="1:5" ht="38.25">
      <c r="A119" s="35" t="s">
        <v>56</v>
      </c>
      <c r="E119" s="39" t="s">
        <v>444</v>
      </c>
    </row>
    <row r="120" spans="1:5" ht="12.75">
      <c r="A120" s="35" t="s">
        <v>57</v>
      </c>
      <c r="E120" s="40" t="s">
        <v>5</v>
      </c>
    </row>
    <row r="121" spans="1:5" ht="12.75">
      <c r="A121" t="s">
        <v>59</v>
      </c>
      <c r="E121" s="39" t="s">
        <v>5</v>
      </c>
    </row>
    <row r="122" spans="1:16" ht="25.5">
      <c r="A122" t="s">
        <v>49</v>
      </c>
      <c s="34" t="s">
        <v>210</v>
      </c>
      <c s="34" t="s">
        <v>685</v>
      </c>
      <c s="35" t="s">
        <v>5</v>
      </c>
      <c s="6" t="s">
        <v>686</v>
      </c>
      <c s="36" t="s">
        <v>443</v>
      </c>
      <c s="37">
        <v>10</v>
      </c>
      <c s="36">
        <v>0</v>
      </c>
      <c s="36">
        <f>ROUND(G122*H122,6)</f>
      </c>
      <c r="L122" s="38">
        <v>0</v>
      </c>
      <c s="32">
        <f>ROUND(ROUND(L122,2)*ROUND(G122,3),2)</f>
      </c>
      <c s="36" t="s">
        <v>55</v>
      </c>
      <c>
        <f>(M122*21)/100</f>
      </c>
      <c t="s">
        <v>27</v>
      </c>
    </row>
    <row r="123" spans="1:5" ht="25.5">
      <c r="A123" s="35" t="s">
        <v>56</v>
      </c>
      <c r="E123" s="39" t="s">
        <v>686</v>
      </c>
    </row>
    <row r="124" spans="1:5" ht="12.75">
      <c r="A124" s="35" t="s">
        <v>57</v>
      </c>
      <c r="E124" s="40" t="s">
        <v>5</v>
      </c>
    </row>
    <row r="125" spans="1:5" ht="12.75">
      <c r="A125" t="s">
        <v>59</v>
      </c>
      <c r="E125" s="39" t="s">
        <v>5</v>
      </c>
    </row>
    <row r="126" spans="1:16" ht="25.5">
      <c r="A126" t="s">
        <v>49</v>
      </c>
      <c s="34" t="s">
        <v>214</v>
      </c>
      <c s="34" t="s">
        <v>687</v>
      </c>
      <c s="35" t="s">
        <v>5</v>
      </c>
      <c s="6" t="s">
        <v>688</v>
      </c>
      <c s="36" t="s">
        <v>182</v>
      </c>
      <c s="37">
        <v>90</v>
      </c>
      <c s="36">
        <v>0</v>
      </c>
      <c s="36">
        <f>ROUND(G126*H126,6)</f>
      </c>
      <c r="L126" s="38">
        <v>0</v>
      </c>
      <c s="32">
        <f>ROUND(ROUND(L126,2)*ROUND(G126,3),2)</f>
      </c>
      <c s="36" t="s">
        <v>55</v>
      </c>
      <c>
        <f>(M126*21)/100</f>
      </c>
      <c t="s">
        <v>27</v>
      </c>
    </row>
    <row r="127" spans="1:5" ht="25.5">
      <c r="A127" s="35" t="s">
        <v>56</v>
      </c>
      <c r="E127" s="39" t="s">
        <v>688</v>
      </c>
    </row>
    <row r="128" spans="1:5" ht="12.75">
      <c r="A128" s="35" t="s">
        <v>57</v>
      </c>
      <c r="E128" s="40" t="s">
        <v>5</v>
      </c>
    </row>
    <row r="129" spans="1:5" ht="12.75">
      <c r="A129" t="s">
        <v>59</v>
      </c>
      <c r="E129" s="39" t="s">
        <v>5</v>
      </c>
    </row>
    <row r="130" spans="1:16" ht="25.5">
      <c r="A130" t="s">
        <v>49</v>
      </c>
      <c s="34" t="s">
        <v>218</v>
      </c>
      <c s="34" t="s">
        <v>689</v>
      </c>
      <c s="35" t="s">
        <v>5</v>
      </c>
      <c s="6" t="s">
        <v>451</v>
      </c>
      <c s="36" t="s">
        <v>132</v>
      </c>
      <c s="37">
        <v>1</v>
      </c>
      <c s="36">
        <v>0</v>
      </c>
      <c s="36">
        <f>ROUND(G130*H130,6)</f>
      </c>
      <c r="L130" s="38">
        <v>0</v>
      </c>
      <c s="32">
        <f>ROUND(ROUND(L130,2)*ROUND(G130,3),2)</f>
      </c>
      <c s="36" t="s">
        <v>55</v>
      </c>
      <c>
        <f>(M130*21)/100</f>
      </c>
      <c t="s">
        <v>27</v>
      </c>
    </row>
    <row r="131" spans="1:5" ht="38.25">
      <c r="A131" s="35" t="s">
        <v>56</v>
      </c>
      <c r="E131" s="39" t="s">
        <v>690</v>
      </c>
    </row>
    <row r="132" spans="1:5" ht="12.75">
      <c r="A132" s="35" t="s">
        <v>57</v>
      </c>
      <c r="E132" s="40" t="s">
        <v>5</v>
      </c>
    </row>
    <row r="133" spans="1:5" ht="12.75">
      <c r="A133" t="s">
        <v>59</v>
      </c>
      <c r="E133" s="39" t="s">
        <v>5</v>
      </c>
    </row>
    <row r="134" spans="1:16" ht="38.25">
      <c r="A134" t="s">
        <v>49</v>
      </c>
      <c s="34" t="s">
        <v>221</v>
      </c>
      <c s="34" t="s">
        <v>691</v>
      </c>
      <c s="35" t="s">
        <v>5</v>
      </c>
      <c s="6" t="s">
        <v>454</v>
      </c>
      <c s="36" t="s">
        <v>182</v>
      </c>
      <c s="37">
        <v>90</v>
      </c>
      <c s="36">
        <v>0</v>
      </c>
      <c s="36">
        <f>ROUND(G134*H134,6)</f>
      </c>
      <c r="L134" s="38">
        <v>0</v>
      </c>
      <c s="32">
        <f>ROUND(ROUND(L134,2)*ROUND(G134,3),2)</f>
      </c>
      <c s="36" t="s">
        <v>55</v>
      </c>
      <c>
        <f>(M134*21)/100</f>
      </c>
      <c t="s">
        <v>27</v>
      </c>
    </row>
    <row r="135" spans="1:5" ht="51">
      <c r="A135" s="35" t="s">
        <v>56</v>
      </c>
      <c r="E135" s="39" t="s">
        <v>455</v>
      </c>
    </row>
    <row r="136" spans="1:5" ht="12.75">
      <c r="A136" s="35" t="s">
        <v>57</v>
      </c>
      <c r="E136" s="40" t="s">
        <v>5</v>
      </c>
    </row>
    <row r="137" spans="1:5" ht="12.75">
      <c r="A137" t="s">
        <v>59</v>
      </c>
      <c r="E137" s="39" t="s">
        <v>5</v>
      </c>
    </row>
    <row r="138" spans="1:16" ht="12.75">
      <c r="A138" t="s">
        <v>49</v>
      </c>
      <c s="34" t="s">
        <v>225</v>
      </c>
      <c s="34" t="s">
        <v>692</v>
      </c>
      <c s="35" t="s">
        <v>5</v>
      </c>
      <c s="6" t="s">
        <v>693</v>
      </c>
      <c s="36" t="s">
        <v>132</v>
      </c>
      <c s="37">
        <v>1</v>
      </c>
      <c s="36">
        <v>0</v>
      </c>
      <c s="36">
        <f>ROUND(G138*H138,6)</f>
      </c>
      <c r="L138" s="38">
        <v>0</v>
      </c>
      <c s="32">
        <f>ROUND(ROUND(L138,2)*ROUND(G138,3),2)</f>
      </c>
      <c s="36" t="s">
        <v>55</v>
      </c>
      <c>
        <f>(M138*21)/100</f>
      </c>
      <c t="s">
        <v>27</v>
      </c>
    </row>
    <row r="139" spans="1:5" ht="12.75">
      <c r="A139" s="35" t="s">
        <v>56</v>
      </c>
      <c r="E139" s="39" t="s">
        <v>693</v>
      </c>
    </row>
    <row r="140" spans="1:5" ht="12.75">
      <c r="A140" s="35" t="s">
        <v>57</v>
      </c>
      <c r="E140" s="40" t="s">
        <v>5</v>
      </c>
    </row>
    <row r="141" spans="1:5" ht="12.75">
      <c r="A141" t="s">
        <v>59</v>
      </c>
      <c r="E141" s="39" t="s">
        <v>5</v>
      </c>
    </row>
    <row r="142" spans="1:16" ht="12.75">
      <c r="A142" t="s">
        <v>49</v>
      </c>
      <c s="34" t="s">
        <v>228</v>
      </c>
      <c s="34" t="s">
        <v>694</v>
      </c>
      <c s="35" t="s">
        <v>5</v>
      </c>
      <c s="6" t="s">
        <v>459</v>
      </c>
      <c s="36" t="s">
        <v>460</v>
      </c>
      <c s="37">
        <v>10</v>
      </c>
      <c s="36">
        <v>0</v>
      </c>
      <c s="36">
        <f>ROUND(G142*H142,6)</f>
      </c>
      <c r="L142" s="38">
        <v>0</v>
      </c>
      <c s="32">
        <f>ROUND(ROUND(L142,2)*ROUND(G142,3),2)</f>
      </c>
      <c s="36" t="s">
        <v>55</v>
      </c>
      <c>
        <f>(M142*21)/100</f>
      </c>
      <c t="s">
        <v>27</v>
      </c>
    </row>
    <row r="143" spans="1:5" ht="12.75">
      <c r="A143" s="35" t="s">
        <v>56</v>
      </c>
      <c r="E143" s="39" t="s">
        <v>459</v>
      </c>
    </row>
    <row r="144" spans="1:5" ht="12.75">
      <c r="A144" s="35" t="s">
        <v>57</v>
      </c>
      <c r="E144" s="40" t="s">
        <v>5</v>
      </c>
    </row>
    <row r="145" spans="1:5" ht="12.75">
      <c r="A145" t="s">
        <v>59</v>
      </c>
      <c r="E145" s="39" t="s">
        <v>5</v>
      </c>
    </row>
    <row r="146" spans="1:16" ht="25.5">
      <c r="A146" t="s">
        <v>49</v>
      </c>
      <c s="34" t="s">
        <v>231</v>
      </c>
      <c s="34" t="s">
        <v>695</v>
      </c>
      <c s="35" t="s">
        <v>5</v>
      </c>
      <c s="6" t="s">
        <v>462</v>
      </c>
      <c s="36" t="s">
        <v>132</v>
      </c>
      <c s="37">
        <v>1</v>
      </c>
      <c s="36">
        <v>0</v>
      </c>
      <c s="36">
        <f>ROUND(G146*H146,6)</f>
      </c>
      <c r="L146" s="38">
        <v>0</v>
      </c>
      <c s="32">
        <f>ROUND(ROUND(L146,2)*ROUND(G146,3),2)</f>
      </c>
      <c s="36" t="s">
        <v>55</v>
      </c>
      <c>
        <f>(M146*21)/100</f>
      </c>
      <c t="s">
        <v>27</v>
      </c>
    </row>
    <row r="147" spans="1:5" ht="25.5">
      <c r="A147" s="35" t="s">
        <v>56</v>
      </c>
      <c r="E147" s="39" t="s">
        <v>462</v>
      </c>
    </row>
    <row r="148" spans="1:5" ht="12.75">
      <c r="A148" s="35" t="s">
        <v>57</v>
      </c>
      <c r="E148" s="40" t="s">
        <v>5</v>
      </c>
    </row>
    <row r="149" spans="1:5" ht="12.75">
      <c r="A149" t="s">
        <v>59</v>
      </c>
      <c r="E149" s="39" t="s">
        <v>5</v>
      </c>
    </row>
    <row r="150" spans="1:16" ht="12.75">
      <c r="A150" t="s">
        <v>49</v>
      </c>
      <c s="34" t="s">
        <v>234</v>
      </c>
      <c s="34" t="s">
        <v>696</v>
      </c>
      <c s="35" t="s">
        <v>5</v>
      </c>
      <c s="6" t="s">
        <v>464</v>
      </c>
      <c s="36" t="s">
        <v>132</v>
      </c>
      <c s="37">
        <v>1</v>
      </c>
      <c s="36">
        <v>0</v>
      </c>
      <c s="36">
        <f>ROUND(G150*H150,6)</f>
      </c>
      <c r="L150" s="38">
        <v>0</v>
      </c>
      <c s="32">
        <f>ROUND(ROUND(L150,2)*ROUND(G150,3),2)</f>
      </c>
      <c s="36" t="s">
        <v>55</v>
      </c>
      <c>
        <f>(M150*21)/100</f>
      </c>
      <c t="s">
        <v>27</v>
      </c>
    </row>
    <row r="151" spans="1:5" ht="12.75">
      <c r="A151" s="35" t="s">
        <v>56</v>
      </c>
      <c r="E151" s="39" t="s">
        <v>464</v>
      </c>
    </row>
    <row r="152" spans="1:5" ht="12.75">
      <c r="A152" s="35" t="s">
        <v>57</v>
      </c>
      <c r="E152" s="40" t="s">
        <v>5</v>
      </c>
    </row>
    <row r="153" spans="1:5" ht="12.75">
      <c r="A153" t="s">
        <v>59</v>
      </c>
      <c r="E153" s="39" t="s">
        <v>5</v>
      </c>
    </row>
    <row r="154" spans="1:16" ht="12.75">
      <c r="A154" t="s">
        <v>49</v>
      </c>
      <c s="34" t="s">
        <v>237</v>
      </c>
      <c s="34" t="s">
        <v>697</v>
      </c>
      <c s="35" t="s">
        <v>5</v>
      </c>
      <c s="6" t="s">
        <v>466</v>
      </c>
      <c s="36" t="s">
        <v>132</v>
      </c>
      <c s="37">
        <v>1</v>
      </c>
      <c s="36">
        <v>0</v>
      </c>
      <c s="36">
        <f>ROUND(G154*H154,6)</f>
      </c>
      <c r="L154" s="38">
        <v>0</v>
      </c>
      <c s="32">
        <f>ROUND(ROUND(L154,2)*ROUND(G154,3),2)</f>
      </c>
      <c s="36" t="s">
        <v>55</v>
      </c>
      <c>
        <f>(M154*21)/100</f>
      </c>
      <c t="s">
        <v>27</v>
      </c>
    </row>
    <row r="155" spans="1:5" ht="12.75">
      <c r="A155" s="35" t="s">
        <v>56</v>
      </c>
      <c r="E155" s="39" t="s">
        <v>466</v>
      </c>
    </row>
    <row r="156" spans="1:5" ht="12.75">
      <c r="A156" s="35" t="s">
        <v>57</v>
      </c>
      <c r="E156" s="40" t="s">
        <v>5</v>
      </c>
    </row>
    <row r="157" spans="1:5" ht="12.75">
      <c r="A157" t="s">
        <v>59</v>
      </c>
      <c r="E157" s="39" t="s">
        <v>5</v>
      </c>
    </row>
    <row r="158" spans="1:16" ht="25.5">
      <c r="A158" t="s">
        <v>49</v>
      </c>
      <c s="34" t="s">
        <v>240</v>
      </c>
      <c s="34" t="s">
        <v>698</v>
      </c>
      <c s="35" t="s">
        <v>5</v>
      </c>
      <c s="6" t="s">
        <v>699</v>
      </c>
      <c s="36" t="s">
        <v>132</v>
      </c>
      <c s="37">
        <v>1</v>
      </c>
      <c s="36">
        <v>0</v>
      </c>
      <c s="36">
        <f>ROUND(G158*H158,6)</f>
      </c>
      <c r="L158" s="38">
        <v>0</v>
      </c>
      <c s="32">
        <f>ROUND(ROUND(L158,2)*ROUND(G158,3),2)</f>
      </c>
      <c s="36" t="s">
        <v>55</v>
      </c>
      <c>
        <f>(M158*21)/100</f>
      </c>
      <c t="s">
        <v>27</v>
      </c>
    </row>
    <row r="159" spans="1:5" ht="51">
      <c r="A159" s="35" t="s">
        <v>56</v>
      </c>
      <c r="E159" s="39" t="s">
        <v>700</v>
      </c>
    </row>
    <row r="160" spans="1:5" ht="12.75">
      <c r="A160" s="35" t="s">
        <v>57</v>
      </c>
      <c r="E160" s="40" t="s">
        <v>5</v>
      </c>
    </row>
    <row r="161" spans="1:5" ht="12.75">
      <c r="A161" t="s">
        <v>59</v>
      </c>
      <c r="E161" s="39" t="s">
        <v>5</v>
      </c>
    </row>
    <row r="162" spans="1:16" ht="12.75">
      <c r="A162" t="s">
        <v>49</v>
      </c>
      <c s="34" t="s">
        <v>243</v>
      </c>
      <c s="34" t="s">
        <v>701</v>
      </c>
      <c s="35" t="s">
        <v>5</v>
      </c>
      <c s="6" t="s">
        <v>471</v>
      </c>
      <c s="36" t="s">
        <v>132</v>
      </c>
      <c s="37">
        <v>10</v>
      </c>
      <c s="36">
        <v>0</v>
      </c>
      <c s="36">
        <f>ROUND(G162*H162,6)</f>
      </c>
      <c r="L162" s="38">
        <v>0</v>
      </c>
      <c s="32">
        <f>ROUND(ROUND(L162,2)*ROUND(G162,3),2)</f>
      </c>
      <c s="36" t="s">
        <v>55</v>
      </c>
      <c>
        <f>(M162*21)/100</f>
      </c>
      <c t="s">
        <v>27</v>
      </c>
    </row>
    <row r="163" spans="1:5" ht="12.75">
      <c r="A163" s="35" t="s">
        <v>56</v>
      </c>
      <c r="E163" s="39" t="s">
        <v>471</v>
      </c>
    </row>
    <row r="164" spans="1:5" ht="12.75">
      <c r="A164" s="35" t="s">
        <v>57</v>
      </c>
      <c r="E164" s="40" t="s">
        <v>5</v>
      </c>
    </row>
    <row r="165" spans="1:5" ht="12.75">
      <c r="A165" t="s">
        <v>59</v>
      </c>
      <c r="E165" s="39" t="s">
        <v>5</v>
      </c>
    </row>
    <row r="166" spans="1:16" ht="12.75">
      <c r="A166" t="s">
        <v>49</v>
      </c>
      <c s="34" t="s">
        <v>246</v>
      </c>
      <c s="34" t="s">
        <v>702</v>
      </c>
      <c s="35" t="s">
        <v>5</v>
      </c>
      <c s="6" t="s">
        <v>478</v>
      </c>
      <c s="36" t="s">
        <v>132</v>
      </c>
      <c s="37">
        <v>1</v>
      </c>
      <c s="36">
        <v>0</v>
      </c>
      <c s="36">
        <f>ROUND(G166*H166,6)</f>
      </c>
      <c r="L166" s="38">
        <v>0</v>
      </c>
      <c s="32">
        <f>ROUND(ROUND(L166,2)*ROUND(G166,3),2)</f>
      </c>
      <c s="36" t="s">
        <v>55</v>
      </c>
      <c>
        <f>(M166*21)/100</f>
      </c>
      <c t="s">
        <v>27</v>
      </c>
    </row>
    <row r="167" spans="1:5" ht="12.75">
      <c r="A167" s="35" t="s">
        <v>56</v>
      </c>
      <c r="E167" s="39" t="s">
        <v>478</v>
      </c>
    </row>
    <row r="168" spans="1:5" ht="12.75">
      <c r="A168" s="35" t="s">
        <v>57</v>
      </c>
      <c r="E168" s="40" t="s">
        <v>5</v>
      </c>
    </row>
    <row r="169" spans="1:5" ht="12.75">
      <c r="A169" t="s">
        <v>59</v>
      </c>
      <c r="E169" s="39" t="s">
        <v>5</v>
      </c>
    </row>
    <row r="170" spans="1:16" ht="25.5">
      <c r="A170" t="s">
        <v>49</v>
      </c>
      <c s="34" t="s">
        <v>249</v>
      </c>
      <c s="34" t="s">
        <v>703</v>
      </c>
      <c s="35" t="s">
        <v>5</v>
      </c>
      <c s="6" t="s">
        <v>704</v>
      </c>
      <c s="36" t="s">
        <v>132</v>
      </c>
      <c s="37">
        <v>1</v>
      </c>
      <c s="36">
        <v>0</v>
      </c>
      <c s="36">
        <f>ROUND(G170*H170,6)</f>
      </c>
      <c r="L170" s="38">
        <v>0</v>
      </c>
      <c s="32">
        <f>ROUND(ROUND(L170,2)*ROUND(G170,3),2)</f>
      </c>
      <c s="36" t="s">
        <v>55</v>
      </c>
      <c>
        <f>(M170*21)/100</f>
      </c>
      <c t="s">
        <v>27</v>
      </c>
    </row>
    <row r="171" spans="1:5" ht="25.5">
      <c r="A171" s="35" t="s">
        <v>56</v>
      </c>
      <c r="E171" s="39" t="s">
        <v>704</v>
      </c>
    </row>
    <row r="172" spans="1:5" ht="12.75">
      <c r="A172" s="35" t="s">
        <v>57</v>
      </c>
      <c r="E172" s="40" t="s">
        <v>5</v>
      </c>
    </row>
    <row r="173" spans="1:5" ht="12.75">
      <c r="A173" t="s">
        <v>59</v>
      </c>
      <c r="E173" s="39" t="s">
        <v>5</v>
      </c>
    </row>
    <row r="174" spans="1:16" ht="25.5">
      <c r="A174" t="s">
        <v>49</v>
      </c>
      <c s="34" t="s">
        <v>253</v>
      </c>
      <c s="34" t="s">
        <v>705</v>
      </c>
      <c s="35" t="s">
        <v>5</v>
      </c>
      <c s="6" t="s">
        <v>484</v>
      </c>
      <c s="36" t="s">
        <v>132</v>
      </c>
      <c s="37">
        <v>20</v>
      </c>
      <c s="36">
        <v>0</v>
      </c>
      <c s="36">
        <f>ROUND(G174*H174,6)</f>
      </c>
      <c r="L174" s="38">
        <v>0</v>
      </c>
      <c s="32">
        <f>ROUND(ROUND(L174,2)*ROUND(G174,3),2)</f>
      </c>
      <c s="36" t="s">
        <v>55</v>
      </c>
      <c>
        <f>(M174*21)/100</f>
      </c>
      <c t="s">
        <v>27</v>
      </c>
    </row>
    <row r="175" spans="1:5" ht="25.5">
      <c r="A175" s="35" t="s">
        <v>56</v>
      </c>
      <c r="E175" s="39" t="s">
        <v>484</v>
      </c>
    </row>
    <row r="176" spans="1:5" ht="12.75">
      <c r="A176" s="35" t="s">
        <v>57</v>
      </c>
      <c r="E176" s="40" t="s">
        <v>5</v>
      </c>
    </row>
    <row r="177" spans="1:5" ht="12.75">
      <c r="A177" t="s">
        <v>59</v>
      </c>
      <c r="E177" s="39" t="s">
        <v>5</v>
      </c>
    </row>
    <row r="178" spans="1:16" ht="12.75">
      <c r="A178" t="s">
        <v>49</v>
      </c>
      <c s="34" t="s">
        <v>257</v>
      </c>
      <c s="34" t="s">
        <v>706</v>
      </c>
      <c s="35" t="s">
        <v>5</v>
      </c>
      <c s="6" t="s">
        <v>486</v>
      </c>
      <c s="36" t="s">
        <v>132</v>
      </c>
      <c s="37">
        <v>20</v>
      </c>
      <c s="36">
        <v>0</v>
      </c>
      <c s="36">
        <f>ROUND(G178*H178,6)</f>
      </c>
      <c r="L178" s="38">
        <v>0</v>
      </c>
      <c s="32">
        <f>ROUND(ROUND(L178,2)*ROUND(G178,3),2)</f>
      </c>
      <c s="36" t="s">
        <v>55</v>
      </c>
      <c>
        <f>(M178*21)/100</f>
      </c>
      <c t="s">
        <v>27</v>
      </c>
    </row>
    <row r="179" spans="1:5" ht="12.75">
      <c r="A179" s="35" t="s">
        <v>56</v>
      </c>
      <c r="E179" s="39" t="s">
        <v>486</v>
      </c>
    </row>
    <row r="180" spans="1:5" ht="12.75">
      <c r="A180" s="35" t="s">
        <v>57</v>
      </c>
      <c r="E180" s="40" t="s">
        <v>5</v>
      </c>
    </row>
    <row r="181" spans="1:5" ht="12.75">
      <c r="A181" t="s">
        <v>59</v>
      </c>
      <c r="E181" s="39" t="s">
        <v>5</v>
      </c>
    </row>
    <row r="182" spans="1:16" ht="12.75">
      <c r="A182" t="s">
        <v>49</v>
      </c>
      <c s="34" t="s">
        <v>262</v>
      </c>
      <c s="34" t="s">
        <v>707</v>
      </c>
      <c s="35" t="s">
        <v>5</v>
      </c>
      <c s="6" t="s">
        <v>488</v>
      </c>
      <c s="36" t="s">
        <v>460</v>
      </c>
      <c s="37">
        <v>10</v>
      </c>
      <c s="36">
        <v>0</v>
      </c>
      <c s="36">
        <f>ROUND(G182*H182,6)</f>
      </c>
      <c r="L182" s="38">
        <v>0</v>
      </c>
      <c s="32">
        <f>ROUND(ROUND(L182,2)*ROUND(G182,3),2)</f>
      </c>
      <c s="36" t="s">
        <v>55</v>
      </c>
      <c>
        <f>(M182*21)/100</f>
      </c>
      <c t="s">
        <v>27</v>
      </c>
    </row>
    <row r="183" spans="1:5" ht="12.75">
      <c r="A183" s="35" t="s">
        <v>56</v>
      </c>
      <c r="E183" s="39" t="s">
        <v>488</v>
      </c>
    </row>
    <row r="184" spans="1:5" ht="12.75">
      <c r="A184" s="35" t="s">
        <v>57</v>
      </c>
      <c r="E184" s="40" t="s">
        <v>5</v>
      </c>
    </row>
    <row r="185" spans="1:5" ht="12.75">
      <c r="A185" t="s">
        <v>59</v>
      </c>
      <c r="E185" s="39" t="s">
        <v>5</v>
      </c>
    </row>
    <row r="186" spans="1:16" ht="12.75">
      <c r="A186" t="s">
        <v>49</v>
      </c>
      <c s="34" t="s">
        <v>264</v>
      </c>
      <c s="34" t="s">
        <v>708</v>
      </c>
      <c s="35" t="s">
        <v>5</v>
      </c>
      <c s="6" t="s">
        <v>490</v>
      </c>
      <c s="36" t="s">
        <v>491</v>
      </c>
      <c s="37">
        <v>8.5</v>
      </c>
      <c s="36">
        <v>0</v>
      </c>
      <c s="36">
        <f>ROUND(G186*H186,6)</f>
      </c>
      <c r="L186" s="38">
        <v>0</v>
      </c>
      <c s="32">
        <f>ROUND(ROUND(L186,2)*ROUND(G186,3),2)</f>
      </c>
      <c s="36" t="s">
        <v>55</v>
      </c>
      <c>
        <f>(M186*21)/100</f>
      </c>
      <c t="s">
        <v>27</v>
      </c>
    </row>
    <row r="187" spans="1:5" ht="12.75">
      <c r="A187" s="35" t="s">
        <v>56</v>
      </c>
      <c r="E187" s="39" t="s">
        <v>490</v>
      </c>
    </row>
    <row r="188" spans="1:5" ht="12.75">
      <c r="A188" s="35" t="s">
        <v>57</v>
      </c>
      <c r="E188" s="40" t="s">
        <v>5</v>
      </c>
    </row>
    <row r="189" spans="1:5" ht="12.75">
      <c r="A189" t="s">
        <v>59</v>
      </c>
      <c r="E189" s="39" t="s">
        <v>5</v>
      </c>
    </row>
    <row r="190" spans="1:13" ht="12.75">
      <c r="A190" t="s">
        <v>46</v>
      </c>
      <c r="C190" s="31" t="s">
        <v>709</v>
      </c>
      <c r="E190" s="33" t="s">
        <v>493</v>
      </c>
      <c r="J190" s="32">
        <f>0</f>
      </c>
      <c s="32">
        <f>0</f>
      </c>
      <c s="32">
        <f>0+L191+L195+L199+L203+L207+L211+L215</f>
      </c>
      <c s="32">
        <f>0+M191+M195+M199+M203+M207+M211+M215</f>
      </c>
    </row>
    <row r="191" spans="1:16" ht="25.5">
      <c r="A191" t="s">
        <v>49</v>
      </c>
      <c s="34" t="s">
        <v>266</v>
      </c>
      <c s="34" t="s">
        <v>710</v>
      </c>
      <c s="35" t="s">
        <v>5</v>
      </c>
      <c s="6" t="s">
        <v>711</v>
      </c>
      <c s="36" t="s">
        <v>496</v>
      </c>
      <c s="37">
        <v>17.6</v>
      </c>
      <c s="36">
        <v>0</v>
      </c>
      <c s="36">
        <f>ROUND(G191*H191,6)</f>
      </c>
      <c r="L191" s="38">
        <v>0</v>
      </c>
      <c s="32">
        <f>ROUND(ROUND(L191,2)*ROUND(G191,3),2)</f>
      </c>
      <c s="36" t="s">
        <v>55</v>
      </c>
      <c>
        <f>(M191*21)/100</f>
      </c>
      <c t="s">
        <v>27</v>
      </c>
    </row>
    <row r="192" spans="1:5" ht="25.5">
      <c r="A192" s="35" t="s">
        <v>56</v>
      </c>
      <c r="E192" s="39" t="s">
        <v>711</v>
      </c>
    </row>
    <row r="193" spans="1:5" ht="12.75">
      <c r="A193" s="35" t="s">
        <v>57</v>
      </c>
      <c r="E193" s="40" t="s">
        <v>5</v>
      </c>
    </row>
    <row r="194" spans="1:5" ht="12.75">
      <c r="A194" t="s">
        <v>59</v>
      </c>
      <c r="E194" s="39" t="s">
        <v>5</v>
      </c>
    </row>
    <row r="195" spans="1:16" ht="25.5">
      <c r="A195" t="s">
        <v>49</v>
      </c>
      <c s="34" t="s">
        <v>268</v>
      </c>
      <c s="34" t="s">
        <v>712</v>
      </c>
      <c s="35" t="s">
        <v>5</v>
      </c>
      <c s="6" t="s">
        <v>713</v>
      </c>
      <c s="36" t="s">
        <v>496</v>
      </c>
      <c s="37">
        <v>17.6</v>
      </c>
      <c s="36">
        <v>0</v>
      </c>
      <c s="36">
        <f>ROUND(G195*H195,6)</f>
      </c>
      <c r="L195" s="38">
        <v>0</v>
      </c>
      <c s="32">
        <f>ROUND(ROUND(L195,2)*ROUND(G195,3),2)</f>
      </c>
      <c s="36" t="s">
        <v>55</v>
      </c>
      <c>
        <f>(M195*21)/100</f>
      </c>
      <c t="s">
        <v>27</v>
      </c>
    </row>
    <row r="196" spans="1:5" ht="25.5">
      <c r="A196" s="35" t="s">
        <v>56</v>
      </c>
      <c r="E196" s="39" t="s">
        <v>713</v>
      </c>
    </row>
    <row r="197" spans="1:5" ht="12.75">
      <c r="A197" s="35" t="s">
        <v>57</v>
      </c>
      <c r="E197" s="40" t="s">
        <v>5</v>
      </c>
    </row>
    <row r="198" spans="1:5" ht="12.75">
      <c r="A198" t="s">
        <v>59</v>
      </c>
      <c r="E198" s="39" t="s">
        <v>5</v>
      </c>
    </row>
    <row r="199" spans="1:16" ht="12.75">
      <c r="A199" t="s">
        <v>49</v>
      </c>
      <c s="34" t="s">
        <v>270</v>
      </c>
      <c s="34" t="s">
        <v>714</v>
      </c>
      <c s="35" t="s">
        <v>5</v>
      </c>
      <c s="6" t="s">
        <v>500</v>
      </c>
      <c s="36" t="s">
        <v>501</v>
      </c>
      <c s="37">
        <v>22</v>
      </c>
      <c s="36">
        <v>0</v>
      </c>
      <c s="36">
        <f>ROUND(G199*H199,6)</f>
      </c>
      <c r="L199" s="38">
        <v>0</v>
      </c>
      <c s="32">
        <f>ROUND(ROUND(L199,2)*ROUND(G199,3),2)</f>
      </c>
      <c s="36" t="s">
        <v>55</v>
      </c>
      <c>
        <f>(M199*21)/100</f>
      </c>
      <c t="s">
        <v>27</v>
      </c>
    </row>
    <row r="200" spans="1:5" ht="12.75">
      <c r="A200" s="35" t="s">
        <v>56</v>
      </c>
      <c r="E200" s="39" t="s">
        <v>500</v>
      </c>
    </row>
    <row r="201" spans="1:5" ht="12.75">
      <c r="A201" s="35" t="s">
        <v>57</v>
      </c>
      <c r="E201" s="40" t="s">
        <v>5</v>
      </c>
    </row>
    <row r="202" spans="1:5" ht="12.75">
      <c r="A202" t="s">
        <v>59</v>
      </c>
      <c r="E202" s="39" t="s">
        <v>5</v>
      </c>
    </row>
    <row r="203" spans="1:16" ht="12.75">
      <c r="A203" t="s">
        <v>49</v>
      </c>
      <c s="34" t="s">
        <v>272</v>
      </c>
      <c s="34" t="s">
        <v>715</v>
      </c>
      <c s="35" t="s">
        <v>5</v>
      </c>
      <c s="6" t="s">
        <v>503</v>
      </c>
      <c s="36" t="s">
        <v>182</v>
      </c>
      <c s="37">
        <v>60</v>
      </c>
      <c s="36">
        <v>0</v>
      </c>
      <c s="36">
        <f>ROUND(G203*H203,6)</f>
      </c>
      <c r="L203" s="38">
        <v>0</v>
      </c>
      <c s="32">
        <f>ROUND(ROUND(L203,2)*ROUND(G203,3),2)</f>
      </c>
      <c s="36" t="s">
        <v>55</v>
      </c>
      <c>
        <f>(M203*21)/100</f>
      </c>
      <c t="s">
        <v>27</v>
      </c>
    </row>
    <row r="204" spans="1:5" ht="12.75">
      <c r="A204" s="35" t="s">
        <v>56</v>
      </c>
      <c r="E204" s="39" t="s">
        <v>503</v>
      </c>
    </row>
    <row r="205" spans="1:5" ht="12.75">
      <c r="A205" s="35" t="s">
        <v>57</v>
      </c>
      <c r="E205" s="40" t="s">
        <v>5</v>
      </c>
    </row>
    <row r="206" spans="1:5" ht="12.75">
      <c r="A206" t="s">
        <v>59</v>
      </c>
      <c r="E206" s="39" t="s">
        <v>5</v>
      </c>
    </row>
    <row r="207" spans="1:16" ht="25.5">
      <c r="A207" t="s">
        <v>49</v>
      </c>
      <c s="34" t="s">
        <v>274</v>
      </c>
      <c s="34" t="s">
        <v>716</v>
      </c>
      <c s="35" t="s">
        <v>5</v>
      </c>
      <c s="6" t="s">
        <v>505</v>
      </c>
      <c s="36" t="s">
        <v>182</v>
      </c>
      <c s="37">
        <v>60</v>
      </c>
      <c s="36">
        <v>0</v>
      </c>
      <c s="36">
        <f>ROUND(G207*H207,6)</f>
      </c>
      <c r="L207" s="38">
        <v>0</v>
      </c>
      <c s="32">
        <f>ROUND(ROUND(L207,2)*ROUND(G207,3),2)</f>
      </c>
      <c s="36" t="s">
        <v>55</v>
      </c>
      <c>
        <f>(M207*21)/100</f>
      </c>
      <c t="s">
        <v>27</v>
      </c>
    </row>
    <row r="208" spans="1:5" ht="25.5">
      <c r="A208" s="35" t="s">
        <v>56</v>
      </c>
      <c r="E208" s="39" t="s">
        <v>505</v>
      </c>
    </row>
    <row r="209" spans="1:5" ht="12.75">
      <c r="A209" s="35" t="s">
        <v>57</v>
      </c>
      <c r="E209" s="40" t="s">
        <v>5</v>
      </c>
    </row>
    <row r="210" spans="1:5" ht="12.75">
      <c r="A210" t="s">
        <v>59</v>
      </c>
      <c r="E210" s="39" t="s">
        <v>5</v>
      </c>
    </row>
    <row r="211" spans="1:16" ht="12.75">
      <c r="A211" t="s">
        <v>49</v>
      </c>
      <c s="34" t="s">
        <v>277</v>
      </c>
      <c s="34" t="s">
        <v>717</v>
      </c>
      <c s="35" t="s">
        <v>5</v>
      </c>
      <c s="6" t="s">
        <v>507</v>
      </c>
      <c s="36" t="s">
        <v>182</v>
      </c>
      <c s="37">
        <v>60</v>
      </c>
      <c s="36">
        <v>0</v>
      </c>
      <c s="36">
        <f>ROUND(G211*H211,6)</f>
      </c>
      <c r="L211" s="38">
        <v>0</v>
      </c>
      <c s="32">
        <f>ROUND(ROUND(L211,2)*ROUND(G211,3),2)</f>
      </c>
      <c s="36" t="s">
        <v>55</v>
      </c>
      <c>
        <f>(M211*21)/100</f>
      </c>
      <c t="s">
        <v>27</v>
      </c>
    </row>
    <row r="212" spans="1:5" ht="12.75">
      <c r="A212" s="35" t="s">
        <v>56</v>
      </c>
      <c r="E212" s="39" t="s">
        <v>507</v>
      </c>
    </row>
    <row r="213" spans="1:5" ht="12.75">
      <c r="A213" s="35" t="s">
        <v>57</v>
      </c>
      <c r="E213" s="40" t="s">
        <v>5</v>
      </c>
    </row>
    <row r="214" spans="1:5" ht="12.75">
      <c r="A214" t="s">
        <v>59</v>
      </c>
      <c r="E214" s="39" t="s">
        <v>5</v>
      </c>
    </row>
    <row r="215" spans="1:16" ht="12.75">
      <c r="A215" t="s">
        <v>49</v>
      </c>
      <c s="34" t="s">
        <v>280</v>
      </c>
      <c s="34" t="s">
        <v>718</v>
      </c>
      <c s="35" t="s">
        <v>5</v>
      </c>
      <c s="6" t="s">
        <v>509</v>
      </c>
      <c s="36" t="s">
        <v>496</v>
      </c>
      <c s="37">
        <v>4.2</v>
      </c>
      <c s="36">
        <v>0</v>
      </c>
      <c s="36">
        <f>ROUND(G215*H215,6)</f>
      </c>
      <c r="L215" s="38">
        <v>0</v>
      </c>
      <c s="32">
        <f>ROUND(ROUND(L215,2)*ROUND(G215,3),2)</f>
      </c>
      <c s="36" t="s">
        <v>55</v>
      </c>
      <c>
        <f>(M215*21)/100</f>
      </c>
      <c t="s">
        <v>27</v>
      </c>
    </row>
    <row r="216" spans="1:5" ht="12.75">
      <c r="A216" s="35" t="s">
        <v>56</v>
      </c>
      <c r="E216" s="39" t="s">
        <v>509</v>
      </c>
    </row>
    <row r="217" spans="1:5" ht="12.75">
      <c r="A217" s="35" t="s">
        <v>57</v>
      </c>
      <c r="E217" s="40" t="s">
        <v>5</v>
      </c>
    </row>
    <row r="218" spans="1:5" ht="12.75">
      <c r="A218" t="s">
        <v>59</v>
      </c>
      <c r="E2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COUNTIFS(L8:L164,"=0",A8:A164,"P")+COUNTIFS(L8:L164,"",A8:A164,"P")+SUM(Q8:Q164)</f>
      </c>
    </row>
    <row r="8" spans="1:13" ht="12.75">
      <c r="A8" t="s">
        <v>44</v>
      </c>
      <c r="C8" s="28" t="s">
        <v>721</v>
      </c>
      <c r="E8" s="30" t="s">
        <v>720</v>
      </c>
      <c r="J8" s="29">
        <f>0+J9+J78+J155</f>
      </c>
      <c s="29">
        <f>0+K9+K78+K155</f>
      </c>
      <c s="29">
        <f>0+L9+L78+L155</f>
      </c>
      <c s="29">
        <f>0+M9+M78+M155</f>
      </c>
    </row>
    <row r="9" spans="1:13" ht="12.75">
      <c r="A9" t="s">
        <v>46</v>
      </c>
      <c r="C9" s="31" t="s">
        <v>722</v>
      </c>
      <c r="E9" s="33" t="s">
        <v>723</v>
      </c>
      <c r="J9" s="32">
        <f>0</f>
      </c>
      <c s="32">
        <f>0</f>
      </c>
      <c s="32">
        <f>0+L10+L14+L18+L22+L26+L30+L34+L38+L42+L46+L50+L54+L58+L62+L66+L70+L74</f>
      </c>
      <c s="32">
        <f>0+M10+M14+M18+M22+M26+M30+M34+M38+M42+M46+M50+M54+M58+M62+M66+M70+M74</f>
      </c>
    </row>
    <row r="10" spans="1:16" ht="12.75">
      <c r="A10" t="s">
        <v>49</v>
      </c>
      <c s="34" t="s">
        <v>50</v>
      </c>
      <c s="34" t="s">
        <v>724</v>
      </c>
      <c s="35" t="s">
        <v>5</v>
      </c>
      <c s="6" t="s">
        <v>725</v>
      </c>
      <c s="36" t="s">
        <v>132</v>
      </c>
      <c s="37">
        <v>1</v>
      </c>
      <c s="36">
        <v>0</v>
      </c>
      <c s="36">
        <f>ROUND(G10*H10,6)</f>
      </c>
      <c r="L10" s="38">
        <v>0</v>
      </c>
      <c s="32">
        <f>ROUND(ROUND(L10,2)*ROUND(G10,3),2)</f>
      </c>
      <c s="36" t="s">
        <v>133</v>
      </c>
      <c>
        <f>(M10*21)/100</f>
      </c>
      <c t="s">
        <v>27</v>
      </c>
    </row>
    <row r="11" spans="1:5" ht="12.75">
      <c r="A11" s="35" t="s">
        <v>56</v>
      </c>
      <c r="E11" s="39" t="s">
        <v>725</v>
      </c>
    </row>
    <row r="12" spans="1:5" ht="12.75">
      <c r="A12" s="35" t="s">
        <v>57</v>
      </c>
      <c r="E12" s="40" t="s">
        <v>5</v>
      </c>
    </row>
    <row r="13" spans="1:5" ht="12.75">
      <c r="A13" t="s">
        <v>59</v>
      </c>
      <c r="E13" s="39" t="s">
        <v>5</v>
      </c>
    </row>
    <row r="14" spans="1:16" ht="12.75">
      <c r="A14" t="s">
        <v>49</v>
      </c>
      <c s="34" t="s">
        <v>27</v>
      </c>
      <c s="34" t="s">
        <v>726</v>
      </c>
      <c s="35" t="s">
        <v>5</v>
      </c>
      <c s="6" t="s">
        <v>727</v>
      </c>
      <c s="36" t="s">
        <v>132</v>
      </c>
      <c s="37">
        <v>1</v>
      </c>
      <c s="36">
        <v>0</v>
      </c>
      <c s="36">
        <f>ROUND(G14*H14,6)</f>
      </c>
      <c r="L14" s="38">
        <v>0</v>
      </c>
      <c s="32">
        <f>ROUND(ROUND(L14,2)*ROUND(G14,3),2)</f>
      </c>
      <c s="36" t="s">
        <v>133</v>
      </c>
      <c>
        <f>(M14*21)/100</f>
      </c>
      <c t="s">
        <v>27</v>
      </c>
    </row>
    <row r="15" spans="1:5" ht="12.75">
      <c r="A15" s="35" t="s">
        <v>56</v>
      </c>
      <c r="E15" s="39" t="s">
        <v>727</v>
      </c>
    </row>
    <row r="16" spans="1:5" ht="12.75">
      <c r="A16" s="35" t="s">
        <v>57</v>
      </c>
      <c r="E16" s="40" t="s">
        <v>5</v>
      </c>
    </row>
    <row r="17" spans="1:5" ht="12.75">
      <c r="A17" t="s">
        <v>59</v>
      </c>
      <c r="E17" s="39" t="s">
        <v>5</v>
      </c>
    </row>
    <row r="18" spans="1:16" ht="25.5">
      <c r="A18" t="s">
        <v>49</v>
      </c>
      <c s="34" t="s">
        <v>25</v>
      </c>
      <c s="34" t="s">
        <v>728</v>
      </c>
      <c s="35" t="s">
        <v>5</v>
      </c>
      <c s="6" t="s">
        <v>729</v>
      </c>
      <c s="36" t="s">
        <v>132</v>
      </c>
      <c s="37">
        <v>1</v>
      </c>
      <c s="36">
        <v>0</v>
      </c>
      <c s="36">
        <f>ROUND(G18*H18,6)</f>
      </c>
      <c r="L18" s="38">
        <v>0</v>
      </c>
      <c s="32">
        <f>ROUND(ROUND(L18,2)*ROUND(G18,3),2)</f>
      </c>
      <c s="36" t="s">
        <v>55</v>
      </c>
      <c>
        <f>(M18*21)/100</f>
      </c>
      <c t="s">
        <v>27</v>
      </c>
    </row>
    <row r="19" spans="1:5" ht="76.5">
      <c r="A19" s="35" t="s">
        <v>56</v>
      </c>
      <c r="E19" s="39" t="s">
        <v>730</v>
      </c>
    </row>
    <row r="20" spans="1:5" ht="12.75">
      <c r="A20" s="35" t="s">
        <v>57</v>
      </c>
      <c r="E20" s="40" t="s">
        <v>5</v>
      </c>
    </row>
    <row r="21" spans="1:5" ht="12.75">
      <c r="A21" t="s">
        <v>59</v>
      </c>
      <c r="E21" s="39" t="s">
        <v>5</v>
      </c>
    </row>
    <row r="22" spans="1:16" ht="12.75">
      <c r="A22" t="s">
        <v>49</v>
      </c>
      <c s="34" t="s">
        <v>69</v>
      </c>
      <c s="34" t="s">
        <v>731</v>
      </c>
      <c s="35" t="s">
        <v>5</v>
      </c>
      <c s="6" t="s">
        <v>732</v>
      </c>
      <c s="36" t="s">
        <v>132</v>
      </c>
      <c s="37">
        <v>2</v>
      </c>
      <c s="36">
        <v>0</v>
      </c>
      <c s="36">
        <f>ROUND(G22*H22,6)</f>
      </c>
      <c r="L22" s="38">
        <v>0</v>
      </c>
      <c s="32">
        <f>ROUND(ROUND(L22,2)*ROUND(G22,3),2)</f>
      </c>
      <c s="36" t="s">
        <v>55</v>
      </c>
      <c>
        <f>(M22*21)/100</f>
      </c>
      <c t="s">
        <v>27</v>
      </c>
    </row>
    <row r="23" spans="1:5" ht="12.75">
      <c r="A23" s="35" t="s">
        <v>56</v>
      </c>
      <c r="E23" s="39" t="s">
        <v>732</v>
      </c>
    </row>
    <row r="24" spans="1:5" ht="12.75">
      <c r="A24" s="35" t="s">
        <v>57</v>
      </c>
      <c r="E24" s="40" t="s">
        <v>5</v>
      </c>
    </row>
    <row r="25" spans="1:5" ht="12.75">
      <c r="A25" t="s">
        <v>59</v>
      </c>
      <c r="E25" s="39" t="s">
        <v>5</v>
      </c>
    </row>
    <row r="26" spans="1:16" ht="25.5">
      <c r="A26" t="s">
        <v>49</v>
      </c>
      <c s="34" t="s">
        <v>74</v>
      </c>
      <c s="34" t="s">
        <v>733</v>
      </c>
      <c s="35" t="s">
        <v>5</v>
      </c>
      <c s="6" t="s">
        <v>734</v>
      </c>
      <c s="36" t="s">
        <v>132</v>
      </c>
      <c s="37">
        <v>2</v>
      </c>
      <c s="36">
        <v>0</v>
      </c>
      <c s="36">
        <f>ROUND(G26*H26,6)</f>
      </c>
      <c r="L26" s="38">
        <v>0</v>
      </c>
      <c s="32">
        <f>ROUND(ROUND(L26,2)*ROUND(G26,3),2)</f>
      </c>
      <c s="36" t="s">
        <v>55</v>
      </c>
      <c>
        <f>(M26*21)/100</f>
      </c>
      <c t="s">
        <v>27</v>
      </c>
    </row>
    <row r="27" spans="1:5" ht="25.5">
      <c r="A27" s="35" t="s">
        <v>56</v>
      </c>
      <c r="E27" s="39" t="s">
        <v>734</v>
      </c>
    </row>
    <row r="28" spans="1:5" ht="12.75">
      <c r="A28" s="35" t="s">
        <v>57</v>
      </c>
      <c r="E28" s="40" t="s">
        <v>5</v>
      </c>
    </row>
    <row r="29" spans="1:5" ht="12.75">
      <c r="A29" t="s">
        <v>59</v>
      </c>
      <c r="E29" s="39" t="s">
        <v>5</v>
      </c>
    </row>
    <row r="30" spans="1:16" ht="12.75">
      <c r="A30" t="s">
        <v>49</v>
      </c>
      <c s="34" t="s">
        <v>26</v>
      </c>
      <c s="34" t="s">
        <v>735</v>
      </c>
      <c s="35" t="s">
        <v>5</v>
      </c>
      <c s="6" t="s">
        <v>736</v>
      </c>
      <c s="36" t="s">
        <v>132</v>
      </c>
      <c s="37">
        <v>2</v>
      </c>
      <c s="36">
        <v>0</v>
      </c>
      <c s="36">
        <f>ROUND(G30*H30,6)</f>
      </c>
      <c r="L30" s="38">
        <v>0</v>
      </c>
      <c s="32">
        <f>ROUND(ROUND(L30,2)*ROUND(G30,3),2)</f>
      </c>
      <c s="36" t="s">
        <v>133</v>
      </c>
      <c>
        <f>(M30*21)/100</f>
      </c>
      <c t="s">
        <v>27</v>
      </c>
    </row>
    <row r="31" spans="1:5" ht="12.75">
      <c r="A31" s="35" t="s">
        <v>56</v>
      </c>
      <c r="E31" s="39" t="s">
        <v>736</v>
      </c>
    </row>
    <row r="32" spans="1:5" ht="12.75">
      <c r="A32" s="35" t="s">
        <v>57</v>
      </c>
      <c r="E32" s="40" t="s">
        <v>5</v>
      </c>
    </row>
    <row r="33" spans="1:5" ht="12.75">
      <c r="A33" t="s">
        <v>59</v>
      </c>
      <c r="E33" s="39" t="s">
        <v>5</v>
      </c>
    </row>
    <row r="34" spans="1:16" ht="12.75">
      <c r="A34" t="s">
        <v>49</v>
      </c>
      <c s="34" t="s">
        <v>84</v>
      </c>
      <c s="34" t="s">
        <v>180</v>
      </c>
      <c s="35" t="s">
        <v>5</v>
      </c>
      <c s="6" t="s">
        <v>316</v>
      </c>
      <c s="36" t="s">
        <v>182</v>
      </c>
      <c s="37">
        <v>100</v>
      </c>
      <c s="36">
        <v>0</v>
      </c>
      <c s="36">
        <f>ROUND(G34*H34,6)</f>
      </c>
      <c r="L34" s="38">
        <v>0</v>
      </c>
      <c s="32">
        <f>ROUND(ROUND(L34,2)*ROUND(G34,3),2)</f>
      </c>
      <c s="36" t="s">
        <v>133</v>
      </c>
      <c>
        <f>(M34*21)/100</f>
      </c>
      <c t="s">
        <v>27</v>
      </c>
    </row>
    <row r="35" spans="1:5" ht="12.75">
      <c r="A35" s="35" t="s">
        <v>56</v>
      </c>
      <c r="E35" s="39" t="s">
        <v>316</v>
      </c>
    </row>
    <row r="36" spans="1:5" ht="12.75">
      <c r="A36" s="35" t="s">
        <v>57</v>
      </c>
      <c r="E36" s="40" t="s">
        <v>5</v>
      </c>
    </row>
    <row r="37" spans="1:5" ht="12.75">
      <c r="A37" t="s">
        <v>59</v>
      </c>
      <c r="E37" s="39" t="s">
        <v>5</v>
      </c>
    </row>
    <row r="38" spans="1:16" ht="12.75">
      <c r="A38" t="s">
        <v>49</v>
      </c>
      <c s="34" t="s">
        <v>89</v>
      </c>
      <c s="34" t="s">
        <v>737</v>
      </c>
      <c s="35" t="s">
        <v>5</v>
      </c>
      <c s="6" t="s">
        <v>738</v>
      </c>
      <c s="36" t="s">
        <v>182</v>
      </c>
      <c s="37">
        <v>100</v>
      </c>
      <c s="36">
        <v>0</v>
      </c>
      <c s="36">
        <f>ROUND(G38*H38,6)</f>
      </c>
      <c r="L38" s="38">
        <v>0</v>
      </c>
      <c s="32">
        <f>ROUND(ROUND(L38,2)*ROUND(G38,3),2)</f>
      </c>
      <c s="36" t="s">
        <v>55</v>
      </c>
      <c>
        <f>(M38*21)/100</f>
      </c>
      <c t="s">
        <v>27</v>
      </c>
    </row>
    <row r="39" spans="1:5" ht="12.75">
      <c r="A39" s="35" t="s">
        <v>56</v>
      </c>
      <c r="E39" s="39" t="s">
        <v>738</v>
      </c>
    </row>
    <row r="40" spans="1:5" ht="12.75">
      <c r="A40" s="35" t="s">
        <v>57</v>
      </c>
      <c r="E40" s="40" t="s">
        <v>5</v>
      </c>
    </row>
    <row r="41" spans="1:5" ht="12.75">
      <c r="A41" t="s">
        <v>59</v>
      </c>
      <c r="E41" s="39" t="s">
        <v>5</v>
      </c>
    </row>
    <row r="42" spans="1:16" ht="12.75">
      <c r="A42" t="s">
        <v>49</v>
      </c>
      <c s="34" t="s">
        <v>94</v>
      </c>
      <c s="34" t="s">
        <v>187</v>
      </c>
      <c s="35" t="s">
        <v>5</v>
      </c>
      <c s="6" t="s">
        <v>320</v>
      </c>
      <c s="36" t="s">
        <v>182</v>
      </c>
      <c s="37">
        <v>10</v>
      </c>
      <c s="36">
        <v>0</v>
      </c>
      <c s="36">
        <f>ROUND(G42*H42,6)</f>
      </c>
      <c r="L42" s="38">
        <v>0</v>
      </c>
      <c s="32">
        <f>ROUND(ROUND(L42,2)*ROUND(G42,3),2)</f>
      </c>
      <c s="36" t="s">
        <v>133</v>
      </c>
      <c>
        <f>(M42*21)/100</f>
      </c>
      <c t="s">
        <v>27</v>
      </c>
    </row>
    <row r="43" spans="1:5" ht="12.75">
      <c r="A43" s="35" t="s">
        <v>56</v>
      </c>
      <c r="E43" s="39" t="s">
        <v>320</v>
      </c>
    </row>
    <row r="44" spans="1:5" ht="12.75">
      <c r="A44" s="35" t="s">
        <v>57</v>
      </c>
      <c r="E44" s="40" t="s">
        <v>5</v>
      </c>
    </row>
    <row r="45" spans="1:5" ht="12.75">
      <c r="A45" t="s">
        <v>59</v>
      </c>
      <c r="E45" s="39" t="s">
        <v>5</v>
      </c>
    </row>
    <row r="46" spans="1:16" ht="12.75">
      <c r="A46" t="s">
        <v>49</v>
      </c>
      <c s="34" t="s">
        <v>150</v>
      </c>
      <c s="34" t="s">
        <v>739</v>
      </c>
      <c s="35" t="s">
        <v>5</v>
      </c>
      <c s="6" t="s">
        <v>740</v>
      </c>
      <c s="36" t="s">
        <v>182</v>
      </c>
      <c s="37">
        <v>10</v>
      </c>
      <c s="36">
        <v>0</v>
      </c>
      <c s="36">
        <f>ROUND(G46*H46,6)</f>
      </c>
      <c r="L46" s="38">
        <v>0</v>
      </c>
      <c s="32">
        <f>ROUND(ROUND(L46,2)*ROUND(G46,3),2)</f>
      </c>
      <c s="36" t="s">
        <v>55</v>
      </c>
      <c>
        <f>(M46*21)/100</f>
      </c>
      <c t="s">
        <v>27</v>
      </c>
    </row>
    <row r="47" spans="1:5" ht="12.75">
      <c r="A47" s="35" t="s">
        <v>56</v>
      </c>
      <c r="E47" s="39" t="s">
        <v>740</v>
      </c>
    </row>
    <row r="48" spans="1:5" ht="12.75">
      <c r="A48" s="35" t="s">
        <v>57</v>
      </c>
      <c r="E48" s="40" t="s">
        <v>5</v>
      </c>
    </row>
    <row r="49" spans="1:5" ht="12.75">
      <c r="A49" t="s">
        <v>59</v>
      </c>
      <c r="E49" s="39" t="s">
        <v>5</v>
      </c>
    </row>
    <row r="50" spans="1:16" ht="12.75">
      <c r="A50" t="s">
        <v>49</v>
      </c>
      <c s="34" t="s">
        <v>153</v>
      </c>
      <c s="34" t="s">
        <v>741</v>
      </c>
      <c s="35" t="s">
        <v>5</v>
      </c>
      <c s="6" t="s">
        <v>194</v>
      </c>
      <c s="36" t="s">
        <v>182</v>
      </c>
      <c s="37">
        <v>10</v>
      </c>
      <c s="36">
        <v>0</v>
      </c>
      <c s="36">
        <f>ROUND(G50*H50,6)</f>
      </c>
      <c r="L50" s="38">
        <v>0</v>
      </c>
      <c s="32">
        <f>ROUND(ROUND(L50,2)*ROUND(G50,3),2)</f>
      </c>
      <c s="36" t="s">
        <v>55</v>
      </c>
      <c>
        <f>(M50*21)/100</f>
      </c>
      <c t="s">
        <v>27</v>
      </c>
    </row>
    <row r="51" spans="1:5" ht="12.75">
      <c r="A51" s="35" t="s">
        <v>56</v>
      </c>
      <c r="E51" s="39" t="s">
        <v>194</v>
      </c>
    </row>
    <row r="52" spans="1:5" ht="12.75">
      <c r="A52" s="35" t="s">
        <v>57</v>
      </c>
      <c r="E52" s="40" t="s">
        <v>5</v>
      </c>
    </row>
    <row r="53" spans="1:5" ht="12.75">
      <c r="A53" t="s">
        <v>59</v>
      </c>
      <c r="E53" s="39" t="s">
        <v>5</v>
      </c>
    </row>
    <row r="54" spans="1:16" ht="12.75">
      <c r="A54" t="s">
        <v>49</v>
      </c>
      <c s="34" t="s">
        <v>156</v>
      </c>
      <c s="34" t="s">
        <v>742</v>
      </c>
      <c s="35" t="s">
        <v>5</v>
      </c>
      <c s="6" t="s">
        <v>197</v>
      </c>
      <c s="36" t="s">
        <v>182</v>
      </c>
      <c s="37">
        <v>10</v>
      </c>
      <c s="36">
        <v>0</v>
      </c>
      <c s="36">
        <f>ROUND(G54*H54,6)</f>
      </c>
      <c r="L54" s="38">
        <v>0</v>
      </c>
      <c s="32">
        <f>ROUND(ROUND(L54,2)*ROUND(G54,3),2)</f>
      </c>
      <c s="36" t="s">
        <v>55</v>
      </c>
      <c>
        <f>(M54*21)/100</f>
      </c>
      <c t="s">
        <v>27</v>
      </c>
    </row>
    <row r="55" spans="1:5" ht="12.75">
      <c r="A55" s="35" t="s">
        <v>56</v>
      </c>
      <c r="E55" s="39" t="s">
        <v>197</v>
      </c>
    </row>
    <row r="56" spans="1:5" ht="12.75">
      <c r="A56" s="35" t="s">
        <v>57</v>
      </c>
      <c r="E56" s="40" t="s">
        <v>5</v>
      </c>
    </row>
    <row r="57" spans="1:5" ht="12.75">
      <c r="A57" t="s">
        <v>59</v>
      </c>
      <c r="E57" s="39" t="s">
        <v>5</v>
      </c>
    </row>
    <row r="58" spans="1:16" ht="12.75">
      <c r="A58" t="s">
        <v>49</v>
      </c>
      <c s="34" t="s">
        <v>159</v>
      </c>
      <c s="34" t="s">
        <v>244</v>
      </c>
      <c s="35" t="s">
        <v>5</v>
      </c>
      <c s="6" t="s">
        <v>338</v>
      </c>
      <c s="36" t="s">
        <v>132</v>
      </c>
      <c s="37">
        <v>2</v>
      </c>
      <c s="36">
        <v>0</v>
      </c>
      <c s="36">
        <f>ROUND(G58*H58,6)</f>
      </c>
      <c r="L58" s="38">
        <v>0</v>
      </c>
      <c s="32">
        <f>ROUND(ROUND(L58,2)*ROUND(G58,3),2)</f>
      </c>
      <c s="36" t="s">
        <v>133</v>
      </c>
      <c>
        <f>(M58*21)/100</f>
      </c>
      <c t="s">
        <v>27</v>
      </c>
    </row>
    <row r="59" spans="1:5" ht="12.75">
      <c r="A59" s="35" t="s">
        <v>56</v>
      </c>
      <c r="E59" s="39" t="s">
        <v>338</v>
      </c>
    </row>
    <row r="60" spans="1:5" ht="12.75">
      <c r="A60" s="35" t="s">
        <v>57</v>
      </c>
      <c r="E60" s="40" t="s">
        <v>5</v>
      </c>
    </row>
    <row r="61" spans="1:5" ht="12.75">
      <c r="A61" t="s">
        <v>59</v>
      </c>
      <c r="E61" s="39" t="s">
        <v>5</v>
      </c>
    </row>
    <row r="62" spans="1:16" ht="12.75">
      <c r="A62" t="s">
        <v>49</v>
      </c>
      <c s="34" t="s">
        <v>162</v>
      </c>
      <c s="34" t="s">
        <v>743</v>
      </c>
      <c s="35" t="s">
        <v>5</v>
      </c>
      <c s="6" t="s">
        <v>248</v>
      </c>
      <c s="36" t="s">
        <v>132</v>
      </c>
      <c s="37">
        <v>2</v>
      </c>
      <c s="36">
        <v>0</v>
      </c>
      <c s="36">
        <f>ROUND(G62*H62,6)</f>
      </c>
      <c r="L62" s="38">
        <v>0</v>
      </c>
      <c s="32">
        <f>ROUND(ROUND(L62,2)*ROUND(G62,3),2)</f>
      </c>
      <c s="36" t="s">
        <v>55</v>
      </c>
      <c>
        <f>(M62*21)/100</f>
      </c>
      <c t="s">
        <v>27</v>
      </c>
    </row>
    <row r="63" spans="1:5" ht="12.75">
      <c r="A63" s="35" t="s">
        <v>56</v>
      </c>
      <c r="E63" s="39" t="s">
        <v>248</v>
      </c>
    </row>
    <row r="64" spans="1:5" ht="12.75">
      <c r="A64" s="35" t="s">
        <v>57</v>
      </c>
      <c r="E64" s="40" t="s">
        <v>5</v>
      </c>
    </row>
    <row r="65" spans="1:5" ht="12.75">
      <c r="A65" t="s">
        <v>59</v>
      </c>
      <c r="E65" s="39" t="s">
        <v>5</v>
      </c>
    </row>
    <row r="66" spans="1:16" ht="38.25">
      <c r="A66" t="s">
        <v>49</v>
      </c>
      <c s="34" t="s">
        <v>166</v>
      </c>
      <c s="34" t="s">
        <v>744</v>
      </c>
      <c s="35" t="s">
        <v>5</v>
      </c>
      <c s="6" t="s">
        <v>251</v>
      </c>
      <c s="36" t="s">
        <v>132</v>
      </c>
      <c s="37">
        <v>1</v>
      </c>
      <c s="36">
        <v>0</v>
      </c>
      <c s="36">
        <f>ROUND(G66*H66,6)</f>
      </c>
      <c r="L66" s="38">
        <v>0</v>
      </c>
      <c s="32">
        <f>ROUND(ROUND(L66,2)*ROUND(G66,3),2)</f>
      </c>
      <c s="36" t="s">
        <v>55</v>
      </c>
      <c>
        <f>(M66*21)/100</f>
      </c>
      <c t="s">
        <v>27</v>
      </c>
    </row>
    <row r="67" spans="1:5" ht="51">
      <c r="A67" s="35" t="s">
        <v>56</v>
      </c>
      <c r="E67" s="39" t="s">
        <v>252</v>
      </c>
    </row>
    <row r="68" spans="1:5" ht="12.75">
      <c r="A68" s="35" t="s">
        <v>57</v>
      </c>
      <c r="E68" s="40" t="s">
        <v>5</v>
      </c>
    </row>
    <row r="69" spans="1:5" ht="12.75">
      <c r="A69" t="s">
        <v>59</v>
      </c>
      <c r="E69" s="39" t="s">
        <v>5</v>
      </c>
    </row>
    <row r="70" spans="1:16" ht="25.5">
      <c r="A70" t="s">
        <v>49</v>
      </c>
      <c s="34" t="s">
        <v>169</v>
      </c>
      <c s="34" t="s">
        <v>745</v>
      </c>
      <c s="35" t="s">
        <v>5</v>
      </c>
      <c s="6" t="s">
        <v>255</v>
      </c>
      <c s="36" t="s">
        <v>132</v>
      </c>
      <c s="37">
        <v>1</v>
      </c>
      <c s="36">
        <v>0</v>
      </c>
      <c s="36">
        <f>ROUND(G70*H70,6)</f>
      </c>
      <c r="L70" s="38">
        <v>0</v>
      </c>
      <c s="32">
        <f>ROUND(ROUND(L70,2)*ROUND(G70,3),2)</f>
      </c>
      <c s="36" t="s">
        <v>55</v>
      </c>
      <c>
        <f>(M70*21)/100</f>
      </c>
      <c t="s">
        <v>27</v>
      </c>
    </row>
    <row r="71" spans="1:5" ht="38.25">
      <c r="A71" s="35" t="s">
        <v>56</v>
      </c>
      <c r="E71" s="39" t="s">
        <v>256</v>
      </c>
    </row>
    <row r="72" spans="1:5" ht="12.75">
      <c r="A72" s="35" t="s">
        <v>57</v>
      </c>
      <c r="E72" s="40" t="s">
        <v>5</v>
      </c>
    </row>
    <row r="73" spans="1:5" ht="12.75">
      <c r="A73" t="s">
        <v>59</v>
      </c>
      <c r="E73" s="39" t="s">
        <v>5</v>
      </c>
    </row>
    <row r="74" spans="1:16" ht="12.75">
      <c r="A74" t="s">
        <v>49</v>
      </c>
      <c s="34" t="s">
        <v>172</v>
      </c>
      <c s="34" t="s">
        <v>746</v>
      </c>
      <c s="35" t="s">
        <v>5</v>
      </c>
      <c s="6" t="s">
        <v>639</v>
      </c>
      <c s="36" t="s">
        <v>132</v>
      </c>
      <c s="37">
        <v>1.01</v>
      </c>
      <c s="36">
        <v>0</v>
      </c>
      <c s="36">
        <f>ROUND(G74*H74,6)</f>
      </c>
      <c r="L74" s="38">
        <v>0</v>
      </c>
      <c s="32">
        <f>ROUND(ROUND(L74,2)*ROUND(G74,3),2)</f>
      </c>
      <c s="36" t="s">
        <v>55</v>
      </c>
      <c>
        <f>(M74*21)/100</f>
      </c>
      <c t="s">
        <v>27</v>
      </c>
    </row>
    <row r="75" spans="1:5" ht="12.75">
      <c r="A75" s="35" t="s">
        <v>56</v>
      </c>
      <c r="E75" s="39" t="s">
        <v>639</v>
      </c>
    </row>
    <row r="76" spans="1:5" ht="12.75">
      <c r="A76" s="35" t="s">
        <v>57</v>
      </c>
      <c r="E76" s="40" t="s">
        <v>5</v>
      </c>
    </row>
    <row r="77" spans="1:5" ht="12.75">
      <c r="A77" t="s">
        <v>59</v>
      </c>
      <c r="E77" s="39" t="s">
        <v>5</v>
      </c>
    </row>
    <row r="78" spans="1:13" ht="12.75">
      <c r="A78" t="s">
        <v>46</v>
      </c>
      <c r="C78" s="31" t="s">
        <v>747</v>
      </c>
      <c r="E78" s="33" t="s">
        <v>748</v>
      </c>
      <c r="J78" s="32">
        <f>0</f>
      </c>
      <c s="32">
        <f>0</f>
      </c>
      <c s="32">
        <f>0+L79+L83+L87+L91+L95+L99+L103+L107+L111+L115+L119+L123+L127+L131+L135+L139+L143+L147+L151</f>
      </c>
      <c s="32">
        <f>0+M79+M83+M87+M91+M95+M99+M103+M107+M111+M115+M119+M123+M127+M131+M135+M139+M143+M147+M151</f>
      </c>
    </row>
    <row r="79" spans="1:16" ht="12.75">
      <c r="A79" t="s">
        <v>49</v>
      </c>
      <c s="34" t="s">
        <v>176</v>
      </c>
      <c s="34" t="s">
        <v>749</v>
      </c>
      <c s="35" t="s">
        <v>5</v>
      </c>
      <c s="6" t="s">
        <v>750</v>
      </c>
      <c s="36" t="s">
        <v>132</v>
      </c>
      <c s="37">
        <v>1</v>
      </c>
      <c s="36">
        <v>0</v>
      </c>
      <c s="36">
        <f>ROUND(G79*H79,6)</f>
      </c>
      <c r="L79" s="38">
        <v>0</v>
      </c>
      <c s="32">
        <f>ROUND(ROUND(L79,2)*ROUND(G79,3),2)</f>
      </c>
      <c s="36" t="s">
        <v>55</v>
      </c>
      <c>
        <f>(M79*21)/100</f>
      </c>
      <c t="s">
        <v>27</v>
      </c>
    </row>
    <row r="80" spans="1:5" ht="12.75">
      <c r="A80" s="35" t="s">
        <v>56</v>
      </c>
      <c r="E80" s="39" t="s">
        <v>750</v>
      </c>
    </row>
    <row r="81" spans="1:5" ht="12.75">
      <c r="A81" s="35" t="s">
        <v>57</v>
      </c>
      <c r="E81" s="40" t="s">
        <v>5</v>
      </c>
    </row>
    <row r="82" spans="1:5" ht="12.75">
      <c r="A82" t="s">
        <v>59</v>
      </c>
      <c r="E82" s="39" t="s">
        <v>5</v>
      </c>
    </row>
    <row r="83" spans="1:16" ht="12.75">
      <c r="A83" t="s">
        <v>49</v>
      </c>
      <c s="34" t="s">
        <v>179</v>
      </c>
      <c s="34" t="s">
        <v>751</v>
      </c>
      <c s="35" t="s">
        <v>5</v>
      </c>
      <c s="6" t="s">
        <v>752</v>
      </c>
      <c s="36" t="s">
        <v>132</v>
      </c>
      <c s="37">
        <v>1</v>
      </c>
      <c s="36">
        <v>0</v>
      </c>
      <c s="36">
        <f>ROUND(G83*H83,6)</f>
      </c>
      <c r="L83" s="38">
        <v>0</v>
      </c>
      <c s="32">
        <f>ROUND(ROUND(L83,2)*ROUND(G83,3),2)</f>
      </c>
      <c s="36" t="s">
        <v>133</v>
      </c>
      <c>
        <f>(M83*21)/100</f>
      </c>
      <c t="s">
        <v>27</v>
      </c>
    </row>
    <row r="84" spans="1:5" ht="12.75">
      <c r="A84" s="35" t="s">
        <v>56</v>
      </c>
      <c r="E84" s="39" t="s">
        <v>752</v>
      </c>
    </row>
    <row r="85" spans="1:5" ht="12.75">
      <c r="A85" s="35" t="s">
        <v>57</v>
      </c>
      <c r="E85" s="40" t="s">
        <v>5</v>
      </c>
    </row>
    <row r="86" spans="1:5" ht="12.75">
      <c r="A86" t="s">
        <v>59</v>
      </c>
      <c r="E86" s="39" t="s">
        <v>5</v>
      </c>
    </row>
    <row r="87" spans="1:16" ht="25.5">
      <c r="A87" t="s">
        <v>49</v>
      </c>
      <c s="34" t="s">
        <v>183</v>
      </c>
      <c s="34" t="s">
        <v>753</v>
      </c>
      <c s="35" t="s">
        <v>5</v>
      </c>
      <c s="6" t="s">
        <v>754</v>
      </c>
      <c s="36" t="s">
        <v>132</v>
      </c>
      <c s="37">
        <v>1</v>
      </c>
      <c s="36">
        <v>0</v>
      </c>
      <c s="36">
        <f>ROUND(G87*H87,6)</f>
      </c>
      <c r="L87" s="38">
        <v>0</v>
      </c>
      <c s="32">
        <f>ROUND(ROUND(L87,2)*ROUND(G87,3),2)</f>
      </c>
      <c s="36" t="s">
        <v>55</v>
      </c>
      <c>
        <f>(M87*21)/100</f>
      </c>
      <c t="s">
        <v>27</v>
      </c>
    </row>
    <row r="88" spans="1:5" ht="89.25">
      <c r="A88" s="35" t="s">
        <v>56</v>
      </c>
      <c r="E88" s="39" t="s">
        <v>755</v>
      </c>
    </row>
    <row r="89" spans="1:5" ht="12.75">
      <c r="A89" s="35" t="s">
        <v>57</v>
      </c>
      <c r="E89" s="40" t="s">
        <v>5</v>
      </c>
    </row>
    <row r="90" spans="1:5" ht="12.75">
      <c r="A90" t="s">
        <v>59</v>
      </c>
      <c r="E90" s="39" t="s">
        <v>5</v>
      </c>
    </row>
    <row r="91" spans="1:16" ht="12.75">
      <c r="A91" t="s">
        <v>49</v>
      </c>
      <c s="34" t="s">
        <v>186</v>
      </c>
      <c s="34" t="s">
        <v>756</v>
      </c>
      <c s="35" t="s">
        <v>5</v>
      </c>
      <c s="6" t="s">
        <v>757</v>
      </c>
      <c s="36" t="s">
        <v>132</v>
      </c>
      <c s="37">
        <v>1</v>
      </c>
      <c s="36">
        <v>0</v>
      </c>
      <c s="36">
        <f>ROUND(G91*H91,6)</f>
      </c>
      <c r="L91" s="38">
        <v>0</v>
      </c>
      <c s="32">
        <f>ROUND(ROUND(L91,2)*ROUND(G91,3),2)</f>
      </c>
      <c s="36" t="s">
        <v>55</v>
      </c>
      <c>
        <f>(M91*21)/100</f>
      </c>
      <c t="s">
        <v>27</v>
      </c>
    </row>
    <row r="92" spans="1:5" ht="12.75">
      <c r="A92" s="35" t="s">
        <v>56</v>
      </c>
      <c r="E92" s="39" t="s">
        <v>757</v>
      </c>
    </row>
    <row r="93" spans="1:5" ht="12.75">
      <c r="A93" s="35" t="s">
        <v>57</v>
      </c>
      <c r="E93" s="40" t="s">
        <v>5</v>
      </c>
    </row>
    <row r="94" spans="1:5" ht="12.75">
      <c r="A94" t="s">
        <v>59</v>
      </c>
      <c r="E94" s="39" t="s">
        <v>5</v>
      </c>
    </row>
    <row r="95" spans="1:16" ht="12.75">
      <c r="A95" t="s">
        <v>49</v>
      </c>
      <c s="34" t="s">
        <v>189</v>
      </c>
      <c s="34" t="s">
        <v>758</v>
      </c>
      <c s="35" t="s">
        <v>5</v>
      </c>
      <c s="6" t="s">
        <v>759</v>
      </c>
      <c s="36" t="s">
        <v>132</v>
      </c>
      <c s="37">
        <v>3</v>
      </c>
      <c s="36">
        <v>0</v>
      </c>
      <c s="36">
        <f>ROUND(G95*H95,6)</f>
      </c>
      <c r="L95" s="38">
        <v>0</v>
      </c>
      <c s="32">
        <f>ROUND(ROUND(L95,2)*ROUND(G95,3),2)</f>
      </c>
      <c s="36" t="s">
        <v>133</v>
      </c>
      <c>
        <f>(M95*21)/100</f>
      </c>
      <c t="s">
        <v>27</v>
      </c>
    </row>
    <row r="96" spans="1:5" ht="12.75">
      <c r="A96" s="35" t="s">
        <v>56</v>
      </c>
      <c r="E96" s="39" t="s">
        <v>759</v>
      </c>
    </row>
    <row r="97" spans="1:5" ht="12.75">
      <c r="A97" s="35" t="s">
        <v>57</v>
      </c>
      <c r="E97" s="40" t="s">
        <v>5</v>
      </c>
    </row>
    <row r="98" spans="1:5" ht="12.75">
      <c r="A98" t="s">
        <v>59</v>
      </c>
      <c r="E98" s="39" t="s">
        <v>5</v>
      </c>
    </row>
    <row r="99" spans="1:16" ht="25.5">
      <c r="A99" t="s">
        <v>49</v>
      </c>
      <c s="34" t="s">
        <v>192</v>
      </c>
      <c s="34" t="s">
        <v>760</v>
      </c>
      <c s="35" t="s">
        <v>5</v>
      </c>
      <c s="6" t="s">
        <v>761</v>
      </c>
      <c s="36" t="s">
        <v>132</v>
      </c>
      <c s="37">
        <v>3</v>
      </c>
      <c s="36">
        <v>0</v>
      </c>
      <c s="36">
        <f>ROUND(G99*H99,6)</f>
      </c>
      <c r="L99" s="38">
        <v>0</v>
      </c>
      <c s="32">
        <f>ROUND(ROUND(L99,2)*ROUND(G99,3),2)</f>
      </c>
      <c s="36" t="s">
        <v>55</v>
      </c>
      <c>
        <f>(M99*21)/100</f>
      </c>
      <c t="s">
        <v>27</v>
      </c>
    </row>
    <row r="100" spans="1:5" ht="25.5">
      <c r="A100" s="35" t="s">
        <v>56</v>
      </c>
      <c r="E100" s="39" t="s">
        <v>761</v>
      </c>
    </row>
    <row r="101" spans="1:5" ht="12.75">
      <c r="A101" s="35" t="s">
        <v>57</v>
      </c>
      <c r="E101" s="40" t="s">
        <v>5</v>
      </c>
    </row>
    <row r="102" spans="1:5" ht="12.75">
      <c r="A102" t="s">
        <v>59</v>
      </c>
      <c r="E102" s="39" t="s">
        <v>5</v>
      </c>
    </row>
    <row r="103" spans="1:16" ht="12.75">
      <c r="A103" t="s">
        <v>49</v>
      </c>
      <c s="34" t="s">
        <v>195</v>
      </c>
      <c s="34" t="s">
        <v>762</v>
      </c>
      <c s="35" t="s">
        <v>5</v>
      </c>
      <c s="6" t="s">
        <v>763</v>
      </c>
      <c s="36" t="s">
        <v>132</v>
      </c>
      <c s="37">
        <v>1</v>
      </c>
      <c s="36">
        <v>0</v>
      </c>
      <c s="36">
        <f>ROUND(G103*H103,6)</f>
      </c>
      <c r="L103" s="38">
        <v>0</v>
      </c>
      <c s="32">
        <f>ROUND(ROUND(L103,2)*ROUND(G103,3),2)</f>
      </c>
      <c s="36" t="s">
        <v>55</v>
      </c>
      <c>
        <f>(M103*21)/100</f>
      </c>
      <c t="s">
        <v>27</v>
      </c>
    </row>
    <row r="104" spans="1:5" ht="12.75">
      <c r="A104" s="35" t="s">
        <v>56</v>
      </c>
      <c r="E104" s="39" t="s">
        <v>763</v>
      </c>
    </row>
    <row r="105" spans="1:5" ht="12.75">
      <c r="A105" s="35" t="s">
        <v>57</v>
      </c>
      <c r="E105" s="40" t="s">
        <v>5</v>
      </c>
    </row>
    <row r="106" spans="1:5" ht="12.75">
      <c r="A106" t="s">
        <v>59</v>
      </c>
      <c r="E106" s="39" t="s">
        <v>5</v>
      </c>
    </row>
    <row r="107" spans="1:16" ht="12.75">
      <c r="A107" t="s">
        <v>49</v>
      </c>
      <c s="34" t="s">
        <v>198</v>
      </c>
      <c s="34" t="s">
        <v>764</v>
      </c>
      <c s="35" t="s">
        <v>5</v>
      </c>
      <c s="6" t="s">
        <v>765</v>
      </c>
      <c s="36" t="s">
        <v>132</v>
      </c>
      <c s="37">
        <v>1</v>
      </c>
      <c s="36">
        <v>0</v>
      </c>
      <c s="36">
        <f>ROUND(G107*H107,6)</f>
      </c>
      <c r="L107" s="38">
        <v>0</v>
      </c>
      <c s="32">
        <f>ROUND(ROUND(L107,2)*ROUND(G107,3),2)</f>
      </c>
      <c s="36" t="s">
        <v>55</v>
      </c>
      <c>
        <f>(M107*21)/100</f>
      </c>
      <c t="s">
        <v>27</v>
      </c>
    </row>
    <row r="108" spans="1:5" ht="12.75">
      <c r="A108" s="35" t="s">
        <v>56</v>
      </c>
      <c r="E108" s="39" t="s">
        <v>765</v>
      </c>
    </row>
    <row r="109" spans="1:5" ht="12.75">
      <c r="A109" s="35" t="s">
        <v>57</v>
      </c>
      <c r="E109" s="40" t="s">
        <v>5</v>
      </c>
    </row>
    <row r="110" spans="1:5" ht="12.75">
      <c r="A110" t="s">
        <v>59</v>
      </c>
      <c r="E110" s="39" t="s">
        <v>5</v>
      </c>
    </row>
    <row r="111" spans="1:16" ht="12.75">
      <c r="A111" t="s">
        <v>49</v>
      </c>
      <c s="34" t="s">
        <v>201</v>
      </c>
      <c s="34" t="s">
        <v>180</v>
      </c>
      <c s="35" t="s">
        <v>5</v>
      </c>
      <c s="6" t="s">
        <v>316</v>
      </c>
      <c s="36" t="s">
        <v>182</v>
      </c>
      <c s="37">
        <v>120</v>
      </c>
      <c s="36">
        <v>0</v>
      </c>
      <c s="36">
        <f>ROUND(G111*H111,6)</f>
      </c>
      <c r="L111" s="38">
        <v>0</v>
      </c>
      <c s="32">
        <f>ROUND(ROUND(L111,2)*ROUND(G111,3),2)</f>
      </c>
      <c s="36" t="s">
        <v>133</v>
      </c>
      <c>
        <f>(M111*21)/100</f>
      </c>
      <c t="s">
        <v>27</v>
      </c>
    </row>
    <row r="112" spans="1:5" ht="12.75">
      <c r="A112" s="35" t="s">
        <v>56</v>
      </c>
      <c r="E112" s="39" t="s">
        <v>316</v>
      </c>
    </row>
    <row r="113" spans="1:5" ht="12.75">
      <c r="A113" s="35" t="s">
        <v>57</v>
      </c>
      <c r="E113" s="40" t="s">
        <v>5</v>
      </c>
    </row>
    <row r="114" spans="1:5" ht="12.75">
      <c r="A114" t="s">
        <v>59</v>
      </c>
      <c r="E114" s="39" t="s">
        <v>5</v>
      </c>
    </row>
    <row r="115" spans="1:16" ht="12.75">
      <c r="A115" t="s">
        <v>49</v>
      </c>
      <c s="34" t="s">
        <v>204</v>
      </c>
      <c s="34" t="s">
        <v>766</v>
      </c>
      <c s="35" t="s">
        <v>5</v>
      </c>
      <c s="6" t="s">
        <v>738</v>
      </c>
      <c s="36" t="s">
        <v>182</v>
      </c>
      <c s="37">
        <v>120</v>
      </c>
      <c s="36">
        <v>0</v>
      </c>
      <c s="36">
        <f>ROUND(G115*H115,6)</f>
      </c>
      <c r="L115" s="38">
        <v>0</v>
      </c>
      <c s="32">
        <f>ROUND(ROUND(L115,2)*ROUND(G115,3),2)</f>
      </c>
      <c s="36" t="s">
        <v>55</v>
      </c>
      <c>
        <f>(M115*21)/100</f>
      </c>
      <c t="s">
        <v>27</v>
      </c>
    </row>
    <row r="116" spans="1:5" ht="12.75">
      <c r="A116" s="35" t="s">
        <v>56</v>
      </c>
      <c r="E116" s="39" t="s">
        <v>738</v>
      </c>
    </row>
    <row r="117" spans="1:5" ht="12.75">
      <c r="A117" s="35" t="s">
        <v>57</v>
      </c>
      <c r="E117" s="40" t="s">
        <v>5</v>
      </c>
    </row>
    <row r="118" spans="1:5" ht="12.75">
      <c r="A118" t="s">
        <v>59</v>
      </c>
      <c r="E118" s="39" t="s">
        <v>5</v>
      </c>
    </row>
    <row r="119" spans="1:16" ht="12.75">
      <c r="A119" t="s">
        <v>49</v>
      </c>
      <c s="34" t="s">
        <v>207</v>
      </c>
      <c s="34" t="s">
        <v>187</v>
      </c>
      <c s="35" t="s">
        <v>5</v>
      </c>
      <c s="6" t="s">
        <v>320</v>
      </c>
      <c s="36" t="s">
        <v>182</v>
      </c>
      <c s="37">
        <v>25</v>
      </c>
      <c s="36">
        <v>0</v>
      </c>
      <c s="36">
        <f>ROUND(G119*H119,6)</f>
      </c>
      <c r="L119" s="38">
        <v>0</v>
      </c>
      <c s="32">
        <f>ROUND(ROUND(L119,2)*ROUND(G119,3),2)</f>
      </c>
      <c s="36" t="s">
        <v>133</v>
      </c>
      <c>
        <f>(M119*21)/100</f>
      </c>
      <c t="s">
        <v>27</v>
      </c>
    </row>
    <row r="120" spans="1:5" ht="12.75">
      <c r="A120" s="35" t="s">
        <v>56</v>
      </c>
      <c r="E120" s="39" t="s">
        <v>320</v>
      </c>
    </row>
    <row r="121" spans="1:5" ht="12.75">
      <c r="A121" s="35" t="s">
        <v>57</v>
      </c>
      <c r="E121" s="40" t="s">
        <v>5</v>
      </c>
    </row>
    <row r="122" spans="1:5" ht="12.75">
      <c r="A122" t="s">
        <v>59</v>
      </c>
      <c r="E122" s="39" t="s">
        <v>5</v>
      </c>
    </row>
    <row r="123" spans="1:16" ht="12.75">
      <c r="A123" t="s">
        <v>49</v>
      </c>
      <c s="34" t="s">
        <v>210</v>
      </c>
      <c s="34" t="s">
        <v>767</v>
      </c>
      <c s="35" t="s">
        <v>5</v>
      </c>
      <c s="6" t="s">
        <v>191</v>
      </c>
      <c s="36" t="s">
        <v>182</v>
      </c>
      <c s="37">
        <v>25</v>
      </c>
      <c s="36">
        <v>0</v>
      </c>
      <c s="36">
        <f>ROUND(G123*H123,6)</f>
      </c>
      <c r="L123" s="38">
        <v>0</v>
      </c>
      <c s="32">
        <f>ROUND(ROUND(L123,2)*ROUND(G123,3),2)</f>
      </c>
      <c s="36" t="s">
        <v>55</v>
      </c>
      <c>
        <f>(M123*21)/100</f>
      </c>
      <c t="s">
        <v>27</v>
      </c>
    </row>
    <row r="124" spans="1:5" ht="12.75">
      <c r="A124" s="35" t="s">
        <v>56</v>
      </c>
      <c r="E124" s="39" t="s">
        <v>191</v>
      </c>
    </row>
    <row r="125" spans="1:5" ht="12.75">
      <c r="A125" s="35" t="s">
        <v>57</v>
      </c>
      <c r="E125" s="40" t="s">
        <v>5</v>
      </c>
    </row>
    <row r="126" spans="1:5" ht="12.75">
      <c r="A126" t="s">
        <v>59</v>
      </c>
      <c r="E126" s="39" t="s">
        <v>5</v>
      </c>
    </row>
    <row r="127" spans="1:16" ht="12.75">
      <c r="A127" t="s">
        <v>49</v>
      </c>
      <c s="34" t="s">
        <v>214</v>
      </c>
      <c s="34" t="s">
        <v>768</v>
      </c>
      <c s="35" t="s">
        <v>5</v>
      </c>
      <c s="6" t="s">
        <v>194</v>
      </c>
      <c s="36" t="s">
        <v>182</v>
      </c>
      <c s="37">
        <v>25</v>
      </c>
      <c s="36">
        <v>0</v>
      </c>
      <c s="36">
        <f>ROUND(G127*H127,6)</f>
      </c>
      <c r="L127" s="38">
        <v>0</v>
      </c>
      <c s="32">
        <f>ROUND(ROUND(L127,2)*ROUND(G127,3),2)</f>
      </c>
      <c s="36" t="s">
        <v>55</v>
      </c>
      <c>
        <f>(M127*21)/100</f>
      </c>
      <c t="s">
        <v>27</v>
      </c>
    </row>
    <row r="128" spans="1:5" ht="12.75">
      <c r="A128" s="35" t="s">
        <v>56</v>
      </c>
      <c r="E128" s="39" t="s">
        <v>194</v>
      </c>
    </row>
    <row r="129" spans="1:5" ht="12.75">
      <c r="A129" s="35" t="s">
        <v>57</v>
      </c>
      <c r="E129" s="40" t="s">
        <v>5</v>
      </c>
    </row>
    <row r="130" spans="1:5" ht="12.75">
      <c r="A130" t="s">
        <v>59</v>
      </c>
      <c r="E130" s="39" t="s">
        <v>5</v>
      </c>
    </row>
    <row r="131" spans="1:16" ht="12.75">
      <c r="A131" t="s">
        <v>49</v>
      </c>
      <c s="34" t="s">
        <v>218</v>
      </c>
      <c s="34" t="s">
        <v>769</v>
      </c>
      <c s="35" t="s">
        <v>5</v>
      </c>
      <c s="6" t="s">
        <v>197</v>
      </c>
      <c s="36" t="s">
        <v>182</v>
      </c>
      <c s="37">
        <v>25</v>
      </c>
      <c s="36">
        <v>0</v>
      </c>
      <c s="36">
        <f>ROUND(G131*H131,6)</f>
      </c>
      <c r="L131" s="38">
        <v>0</v>
      </c>
      <c s="32">
        <f>ROUND(ROUND(L131,2)*ROUND(G131,3),2)</f>
      </c>
      <c s="36" t="s">
        <v>55</v>
      </c>
      <c>
        <f>(M131*21)/100</f>
      </c>
      <c t="s">
        <v>27</v>
      </c>
    </row>
    <row r="132" spans="1:5" ht="12.75">
      <c r="A132" s="35" t="s">
        <v>56</v>
      </c>
      <c r="E132" s="39" t="s">
        <v>197</v>
      </c>
    </row>
    <row r="133" spans="1:5" ht="12.75">
      <c r="A133" s="35" t="s">
        <v>57</v>
      </c>
      <c r="E133" s="40" t="s">
        <v>5</v>
      </c>
    </row>
    <row r="134" spans="1:5" ht="12.75">
      <c r="A134" t="s">
        <v>59</v>
      </c>
      <c r="E134" s="39" t="s">
        <v>5</v>
      </c>
    </row>
    <row r="135" spans="1:16" ht="12.75">
      <c r="A135" t="s">
        <v>49</v>
      </c>
      <c s="34" t="s">
        <v>221</v>
      </c>
      <c s="34" t="s">
        <v>244</v>
      </c>
      <c s="35" t="s">
        <v>5</v>
      </c>
      <c s="6" t="s">
        <v>338</v>
      </c>
      <c s="36" t="s">
        <v>132</v>
      </c>
      <c s="37">
        <v>2</v>
      </c>
      <c s="36">
        <v>0</v>
      </c>
      <c s="36">
        <f>ROUND(G135*H135,6)</f>
      </c>
      <c r="L135" s="38">
        <v>0</v>
      </c>
      <c s="32">
        <f>ROUND(ROUND(L135,2)*ROUND(G135,3),2)</f>
      </c>
      <c s="36" t="s">
        <v>133</v>
      </c>
      <c>
        <f>(M135*21)/100</f>
      </c>
      <c t="s">
        <v>27</v>
      </c>
    </row>
    <row r="136" spans="1:5" ht="12.75">
      <c r="A136" s="35" t="s">
        <v>56</v>
      </c>
      <c r="E136" s="39" t="s">
        <v>338</v>
      </c>
    </row>
    <row r="137" spans="1:5" ht="12.75">
      <c r="A137" s="35" t="s">
        <v>57</v>
      </c>
      <c r="E137" s="40" t="s">
        <v>5</v>
      </c>
    </row>
    <row r="138" spans="1:5" ht="12.75">
      <c r="A138" t="s">
        <v>59</v>
      </c>
      <c r="E138" s="39" t="s">
        <v>5</v>
      </c>
    </row>
    <row r="139" spans="1:16" ht="12.75">
      <c r="A139" t="s">
        <v>49</v>
      </c>
      <c s="34" t="s">
        <v>225</v>
      </c>
      <c s="34" t="s">
        <v>770</v>
      </c>
      <c s="35" t="s">
        <v>5</v>
      </c>
      <c s="6" t="s">
        <v>248</v>
      </c>
      <c s="36" t="s">
        <v>132</v>
      </c>
      <c s="37">
        <v>2</v>
      </c>
      <c s="36">
        <v>0</v>
      </c>
      <c s="36">
        <f>ROUND(G139*H139,6)</f>
      </c>
      <c r="L139" s="38">
        <v>0</v>
      </c>
      <c s="32">
        <f>ROUND(ROUND(L139,2)*ROUND(G139,3),2)</f>
      </c>
      <c s="36" t="s">
        <v>55</v>
      </c>
      <c>
        <f>(M139*21)/100</f>
      </c>
      <c t="s">
        <v>27</v>
      </c>
    </row>
    <row r="140" spans="1:5" ht="12.75">
      <c r="A140" s="35" t="s">
        <v>56</v>
      </c>
      <c r="E140" s="39" t="s">
        <v>248</v>
      </c>
    </row>
    <row r="141" spans="1:5" ht="12.75">
      <c r="A141" s="35" t="s">
        <v>57</v>
      </c>
      <c r="E141" s="40" t="s">
        <v>5</v>
      </c>
    </row>
    <row r="142" spans="1:5" ht="12.75">
      <c r="A142" t="s">
        <v>59</v>
      </c>
      <c r="E142" s="39" t="s">
        <v>5</v>
      </c>
    </row>
    <row r="143" spans="1:16" ht="38.25">
      <c r="A143" t="s">
        <v>49</v>
      </c>
      <c s="34" t="s">
        <v>228</v>
      </c>
      <c s="34" t="s">
        <v>771</v>
      </c>
      <c s="35" t="s">
        <v>5</v>
      </c>
      <c s="6" t="s">
        <v>251</v>
      </c>
      <c s="36" t="s">
        <v>132</v>
      </c>
      <c s="37">
        <v>1</v>
      </c>
      <c s="36">
        <v>0</v>
      </c>
      <c s="36">
        <f>ROUND(G143*H143,6)</f>
      </c>
      <c r="L143" s="38">
        <v>0</v>
      </c>
      <c s="32">
        <f>ROUND(ROUND(L143,2)*ROUND(G143,3),2)</f>
      </c>
      <c s="36" t="s">
        <v>55</v>
      </c>
      <c>
        <f>(M143*21)/100</f>
      </c>
      <c t="s">
        <v>27</v>
      </c>
    </row>
    <row r="144" spans="1:5" ht="51">
      <c r="A144" s="35" t="s">
        <v>56</v>
      </c>
      <c r="E144" s="39" t="s">
        <v>252</v>
      </c>
    </row>
    <row r="145" spans="1:5" ht="12.75">
      <c r="A145" s="35" t="s">
        <v>57</v>
      </c>
      <c r="E145" s="40" t="s">
        <v>5</v>
      </c>
    </row>
    <row r="146" spans="1:5" ht="12.75">
      <c r="A146" t="s">
        <v>59</v>
      </c>
      <c r="E146" s="39" t="s">
        <v>5</v>
      </c>
    </row>
    <row r="147" spans="1:16" ht="25.5">
      <c r="A147" t="s">
        <v>49</v>
      </c>
      <c s="34" t="s">
        <v>231</v>
      </c>
      <c s="34" t="s">
        <v>772</v>
      </c>
      <c s="35" t="s">
        <v>5</v>
      </c>
      <c s="6" t="s">
        <v>255</v>
      </c>
      <c s="36" t="s">
        <v>132</v>
      </c>
      <c s="37">
        <v>1</v>
      </c>
      <c s="36">
        <v>0</v>
      </c>
      <c s="36">
        <f>ROUND(G147*H147,6)</f>
      </c>
      <c r="L147" s="38">
        <v>0</v>
      </c>
      <c s="32">
        <f>ROUND(ROUND(L147,2)*ROUND(G147,3),2)</f>
      </c>
      <c s="36" t="s">
        <v>55</v>
      </c>
      <c>
        <f>(M147*21)/100</f>
      </c>
      <c t="s">
        <v>27</v>
      </c>
    </row>
    <row r="148" spans="1:5" ht="38.25">
      <c r="A148" s="35" t="s">
        <v>56</v>
      </c>
      <c r="E148" s="39" t="s">
        <v>256</v>
      </c>
    </row>
    <row r="149" spans="1:5" ht="12.75">
      <c r="A149" s="35" t="s">
        <v>57</v>
      </c>
      <c r="E149" s="40" t="s">
        <v>5</v>
      </c>
    </row>
    <row r="150" spans="1:5" ht="12.75">
      <c r="A150" t="s">
        <v>59</v>
      </c>
      <c r="E150" s="39" t="s">
        <v>5</v>
      </c>
    </row>
    <row r="151" spans="1:16" ht="12.75">
      <c r="A151" t="s">
        <v>49</v>
      </c>
      <c s="34" t="s">
        <v>234</v>
      </c>
      <c s="34" t="s">
        <v>773</v>
      </c>
      <c s="35" t="s">
        <v>5</v>
      </c>
      <c s="6" t="s">
        <v>774</v>
      </c>
      <c s="36" t="s">
        <v>54</v>
      </c>
      <c s="37">
        <v>2.6</v>
      </c>
      <c s="36">
        <v>0</v>
      </c>
      <c s="36">
        <f>ROUND(G151*H151,6)</f>
      </c>
      <c r="L151" s="38">
        <v>0</v>
      </c>
      <c s="32">
        <f>ROUND(ROUND(L151,2)*ROUND(G151,3),2)</f>
      </c>
      <c s="36" t="s">
        <v>55</v>
      </c>
      <c>
        <f>(M151*21)/100</f>
      </c>
      <c t="s">
        <v>27</v>
      </c>
    </row>
    <row r="152" spans="1:5" ht="12.75">
      <c r="A152" s="35" t="s">
        <v>56</v>
      </c>
      <c r="E152" s="39" t="s">
        <v>774</v>
      </c>
    </row>
    <row r="153" spans="1:5" ht="12.75">
      <c r="A153" s="35" t="s">
        <v>57</v>
      </c>
      <c r="E153" s="40" t="s">
        <v>5</v>
      </c>
    </row>
    <row r="154" spans="1:5" ht="12.75">
      <c r="A154" t="s">
        <v>59</v>
      </c>
      <c r="E154" s="39" t="s">
        <v>5</v>
      </c>
    </row>
    <row r="155" spans="1:13" ht="12.75">
      <c r="A155" t="s">
        <v>46</v>
      </c>
      <c r="C155" s="31" t="s">
        <v>775</v>
      </c>
      <c r="E155" s="33" t="s">
        <v>776</v>
      </c>
      <c r="J155" s="32">
        <f>0</f>
      </c>
      <c s="32">
        <f>0</f>
      </c>
      <c s="32">
        <f>0+L156+L160+L164</f>
      </c>
      <c s="32">
        <f>0+M156+M160+M164</f>
      </c>
    </row>
    <row r="156" spans="1:16" ht="12.75">
      <c r="A156" t="s">
        <v>49</v>
      </c>
      <c s="34" t="s">
        <v>237</v>
      </c>
      <c s="34" t="s">
        <v>777</v>
      </c>
      <c s="35" t="s">
        <v>5</v>
      </c>
      <c s="6" t="s">
        <v>778</v>
      </c>
      <c s="36" t="s">
        <v>132</v>
      </c>
      <c s="37">
        <v>2</v>
      </c>
      <c s="36">
        <v>0</v>
      </c>
      <c s="36">
        <f>ROUND(G156*H156,6)</f>
      </c>
      <c r="L156" s="38">
        <v>0</v>
      </c>
      <c s="32">
        <f>ROUND(ROUND(L156,2)*ROUND(G156,3),2)</f>
      </c>
      <c s="36" t="s">
        <v>55</v>
      </c>
      <c>
        <f>(M156*21)/100</f>
      </c>
      <c t="s">
        <v>27</v>
      </c>
    </row>
    <row r="157" spans="1:5" ht="12.75">
      <c r="A157" s="35" t="s">
        <v>56</v>
      </c>
      <c r="E157" s="39" t="s">
        <v>778</v>
      </c>
    </row>
    <row r="158" spans="1:5" ht="25.5">
      <c r="A158" s="35" t="s">
        <v>57</v>
      </c>
      <c r="E158" s="40" t="s">
        <v>779</v>
      </c>
    </row>
    <row r="159" spans="1:5" ht="25.5">
      <c r="A159" t="s">
        <v>59</v>
      </c>
      <c r="E159" s="39" t="s">
        <v>780</v>
      </c>
    </row>
    <row r="160" spans="1:16" ht="12.75">
      <c r="A160" t="s">
        <v>49</v>
      </c>
      <c s="34" t="s">
        <v>240</v>
      </c>
      <c s="34" t="s">
        <v>781</v>
      </c>
      <c s="35" t="s">
        <v>5</v>
      </c>
      <c s="6" t="s">
        <v>782</v>
      </c>
      <c s="36" t="s">
        <v>132</v>
      </c>
      <c s="37">
        <v>1</v>
      </c>
      <c s="36">
        <v>0</v>
      </c>
      <c s="36">
        <f>ROUND(G160*H160,6)</f>
      </c>
      <c r="L160" s="38">
        <v>0</v>
      </c>
      <c s="32">
        <f>ROUND(ROUND(L160,2)*ROUND(G160,3),2)</f>
      </c>
      <c s="36" t="s">
        <v>55</v>
      </c>
      <c>
        <f>(M160*21)/100</f>
      </c>
      <c t="s">
        <v>27</v>
      </c>
    </row>
    <row r="161" spans="1:5" ht="12.75">
      <c r="A161" s="35" t="s">
        <v>56</v>
      </c>
      <c r="E161" s="39" t="s">
        <v>782</v>
      </c>
    </row>
    <row r="162" spans="1:5" ht="25.5">
      <c r="A162" s="35" t="s">
        <v>57</v>
      </c>
      <c r="E162" s="40" t="s">
        <v>783</v>
      </c>
    </row>
    <row r="163" spans="1:5" ht="25.5">
      <c r="A163" t="s">
        <v>59</v>
      </c>
      <c r="E163" s="39" t="s">
        <v>784</v>
      </c>
    </row>
    <row r="164" spans="1:16" ht="12.75">
      <c r="A164" t="s">
        <v>49</v>
      </c>
      <c s="34" t="s">
        <v>243</v>
      </c>
      <c s="34" t="s">
        <v>785</v>
      </c>
      <c s="35" t="s">
        <v>5</v>
      </c>
      <c s="6" t="s">
        <v>786</v>
      </c>
      <c s="36" t="s">
        <v>54</v>
      </c>
      <c s="37">
        <v>1</v>
      </c>
      <c s="36">
        <v>0</v>
      </c>
      <c s="36">
        <f>ROUND(G164*H164,6)</f>
      </c>
      <c r="L164" s="38">
        <v>0</v>
      </c>
      <c s="32">
        <f>ROUND(ROUND(L164,2)*ROUND(G164,3),2)</f>
      </c>
      <c s="36" t="s">
        <v>55</v>
      </c>
      <c>
        <f>(M164*21)/100</f>
      </c>
      <c t="s">
        <v>27</v>
      </c>
    </row>
    <row r="165" spans="1:5" ht="12.75">
      <c r="A165" s="35" t="s">
        <v>56</v>
      </c>
      <c r="E165" s="39" t="s">
        <v>786</v>
      </c>
    </row>
    <row r="166" spans="1:5" ht="12.75">
      <c r="A166" s="35" t="s">
        <v>57</v>
      </c>
      <c r="E166" s="40" t="s">
        <v>5</v>
      </c>
    </row>
    <row r="167" spans="1:5" ht="12.75">
      <c r="A167" t="s">
        <v>59</v>
      </c>
      <c r="E1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787</v>
      </c>
      <c s="41">
        <f>Rekapitulace!C20</f>
      </c>
      <c s="20" t="s">
        <v>0</v>
      </c>
      <c t="s">
        <v>22</v>
      </c>
      <c t="s">
        <v>27</v>
      </c>
    </row>
    <row r="4" spans="1:16" ht="32" customHeight="1">
      <c r="A4" s="24" t="s">
        <v>19</v>
      </c>
      <c s="25" t="s">
        <v>28</v>
      </c>
      <c s="27" t="s">
        <v>787</v>
      </c>
      <c r="E4" s="26" t="s">
        <v>788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791</v>
      </c>
      <c r="E8" s="30" t="s">
        <v>790</v>
      </c>
      <c r="J8" s="29">
        <f>0+J9+J74+J79+J84+J97+J114+J187+J204</f>
      </c>
      <c s="29">
        <f>0+K9+K74+K79+K84+K97+K114+K187+K204</f>
      </c>
      <c s="29">
        <f>0+L9+L74+L79+L84+L97+L114+L187+L204</f>
      </c>
      <c s="29">
        <f>0+M9+M74+M79+M84+M97+M114+M187+M204</f>
      </c>
    </row>
    <row r="9" spans="1:13" ht="12.75">
      <c r="A9" t="s">
        <v>46</v>
      </c>
      <c r="C9" s="31" t="s">
        <v>50</v>
      </c>
      <c r="E9" s="33" t="s">
        <v>792</v>
      </c>
      <c r="J9" s="32">
        <f>0</f>
      </c>
      <c s="32">
        <f>0</f>
      </c>
      <c s="32">
        <f>0+L10+L14+L18+L22+L26+L30+L34+L38+L42+L46+L50+L54+L58+L62+L66+L70</f>
      </c>
      <c s="32">
        <f>0+M10+M14+M18+M22+M26+M30+M34+M38+M42+M46+M50+M54+M58+M62+M66+M70</f>
      </c>
    </row>
    <row r="10" spans="1:16" ht="25.5">
      <c r="A10" t="s">
        <v>49</v>
      </c>
      <c s="34" t="s">
        <v>50</v>
      </c>
      <c s="34" t="s">
        <v>793</v>
      </c>
      <c s="35" t="s">
        <v>5</v>
      </c>
      <c s="6" t="s">
        <v>794</v>
      </c>
      <c s="36" t="s">
        <v>496</v>
      </c>
      <c s="37">
        <v>26.18</v>
      </c>
      <c s="36">
        <v>0</v>
      </c>
      <c s="36">
        <f>ROUND(G10*H10,6)</f>
      </c>
      <c r="L10" s="38">
        <v>0</v>
      </c>
      <c s="32">
        <f>ROUND(ROUND(L10,2)*ROUND(G10,3),2)</f>
      </c>
      <c s="36" t="s">
        <v>133</v>
      </c>
      <c>
        <f>(M10*21)/100</f>
      </c>
      <c t="s">
        <v>27</v>
      </c>
    </row>
    <row r="11" spans="1:5" ht="25.5">
      <c r="A11" s="35" t="s">
        <v>56</v>
      </c>
      <c r="E11" s="39" t="s">
        <v>794</v>
      </c>
    </row>
    <row r="12" spans="1:5" ht="25.5">
      <c r="A12" s="35" t="s">
        <v>57</v>
      </c>
      <c r="E12" s="40" t="s">
        <v>795</v>
      </c>
    </row>
    <row r="13" spans="1:5" ht="12.75">
      <c r="A13" t="s">
        <v>59</v>
      </c>
      <c r="E13" s="39" t="s">
        <v>5</v>
      </c>
    </row>
    <row r="14" spans="1:16" ht="25.5">
      <c r="A14" t="s">
        <v>49</v>
      </c>
      <c s="34" t="s">
        <v>27</v>
      </c>
      <c s="34" t="s">
        <v>796</v>
      </c>
      <c s="35" t="s">
        <v>5</v>
      </c>
      <c s="6" t="s">
        <v>797</v>
      </c>
      <c s="36" t="s">
        <v>496</v>
      </c>
      <c s="37">
        <v>2.7</v>
      </c>
      <c s="36">
        <v>0</v>
      </c>
      <c s="36">
        <f>ROUND(G14*H14,6)</f>
      </c>
      <c r="L14" s="38">
        <v>0</v>
      </c>
      <c s="32">
        <f>ROUND(ROUND(L14,2)*ROUND(G14,3),2)</f>
      </c>
      <c s="36" t="s">
        <v>133</v>
      </c>
      <c>
        <f>(M14*21)/100</f>
      </c>
      <c t="s">
        <v>27</v>
      </c>
    </row>
    <row r="15" spans="1:5" ht="25.5">
      <c r="A15" s="35" t="s">
        <v>56</v>
      </c>
      <c r="E15" s="39" t="s">
        <v>797</v>
      </c>
    </row>
    <row r="16" spans="1:5" ht="25.5">
      <c r="A16" s="35" t="s">
        <v>57</v>
      </c>
      <c r="E16" s="40" t="s">
        <v>798</v>
      </c>
    </row>
    <row r="17" spans="1:5" ht="12.75">
      <c r="A17" t="s">
        <v>59</v>
      </c>
      <c r="E17" s="39" t="s">
        <v>5</v>
      </c>
    </row>
    <row r="18" spans="1:16" ht="25.5">
      <c r="A18" t="s">
        <v>49</v>
      </c>
      <c s="34" t="s">
        <v>25</v>
      </c>
      <c s="34" t="s">
        <v>799</v>
      </c>
      <c s="35" t="s">
        <v>5</v>
      </c>
      <c s="6" t="s">
        <v>800</v>
      </c>
      <c s="36" t="s">
        <v>496</v>
      </c>
      <c s="37">
        <v>96.282</v>
      </c>
      <c s="36">
        <v>0</v>
      </c>
      <c s="36">
        <f>ROUND(G18*H18,6)</f>
      </c>
      <c r="L18" s="38">
        <v>0</v>
      </c>
      <c s="32">
        <f>ROUND(ROUND(L18,2)*ROUND(G18,3),2)</f>
      </c>
      <c s="36" t="s">
        <v>133</v>
      </c>
      <c>
        <f>(M18*21)/100</f>
      </c>
      <c t="s">
        <v>27</v>
      </c>
    </row>
    <row r="19" spans="1:5" ht="38.25">
      <c r="A19" s="35" t="s">
        <v>56</v>
      </c>
      <c r="E19" s="39" t="s">
        <v>801</v>
      </c>
    </row>
    <row r="20" spans="1:5" ht="63.75">
      <c r="A20" s="35" t="s">
        <v>57</v>
      </c>
      <c r="E20" s="40" t="s">
        <v>802</v>
      </c>
    </row>
    <row r="21" spans="1:5" ht="12.75">
      <c r="A21" t="s">
        <v>59</v>
      </c>
      <c r="E21" s="39" t="s">
        <v>5</v>
      </c>
    </row>
    <row r="22" spans="1:16" ht="25.5">
      <c r="A22" t="s">
        <v>49</v>
      </c>
      <c s="34" t="s">
        <v>69</v>
      </c>
      <c s="34" t="s">
        <v>803</v>
      </c>
      <c s="35" t="s">
        <v>5</v>
      </c>
      <c s="6" t="s">
        <v>804</v>
      </c>
      <c s="36" t="s">
        <v>501</v>
      </c>
      <c s="37">
        <v>134.145</v>
      </c>
      <c s="36">
        <v>0.00084</v>
      </c>
      <c s="36">
        <f>ROUND(G22*H22,6)</f>
      </c>
      <c r="L22" s="38">
        <v>0</v>
      </c>
      <c s="32">
        <f>ROUND(ROUND(L22,2)*ROUND(G22,3),2)</f>
      </c>
      <c s="36" t="s">
        <v>133</v>
      </c>
      <c>
        <f>(M22*21)/100</f>
      </c>
      <c t="s">
        <v>27</v>
      </c>
    </row>
    <row r="23" spans="1:5" ht="25.5">
      <c r="A23" s="35" t="s">
        <v>56</v>
      </c>
      <c r="E23" s="39" t="s">
        <v>804</v>
      </c>
    </row>
    <row r="24" spans="1:5" ht="51">
      <c r="A24" s="35" t="s">
        <v>57</v>
      </c>
      <c r="E24" s="40" t="s">
        <v>805</v>
      </c>
    </row>
    <row r="25" spans="1:5" ht="12.75">
      <c r="A25" t="s">
        <v>59</v>
      </c>
      <c r="E25" s="39" t="s">
        <v>5</v>
      </c>
    </row>
    <row r="26" spans="1:16" ht="25.5">
      <c r="A26" t="s">
        <v>49</v>
      </c>
      <c s="34" t="s">
        <v>74</v>
      </c>
      <c s="34" t="s">
        <v>806</v>
      </c>
      <c s="35" t="s">
        <v>5</v>
      </c>
      <c s="6" t="s">
        <v>807</v>
      </c>
      <c s="36" t="s">
        <v>501</v>
      </c>
      <c s="37">
        <v>134.145</v>
      </c>
      <c s="36">
        <v>0</v>
      </c>
      <c s="36">
        <f>ROUND(G26*H26,6)</f>
      </c>
      <c r="L26" s="38">
        <v>0</v>
      </c>
      <c s="32">
        <f>ROUND(ROUND(L26,2)*ROUND(G26,3),2)</f>
      </c>
      <c s="36" t="s">
        <v>133</v>
      </c>
      <c>
        <f>(M26*21)/100</f>
      </c>
      <c t="s">
        <v>27</v>
      </c>
    </row>
    <row r="27" spans="1:5" ht="25.5">
      <c r="A27" s="35" t="s">
        <v>56</v>
      </c>
      <c r="E27" s="39" t="s">
        <v>807</v>
      </c>
    </row>
    <row r="28" spans="1:5" ht="12.75">
      <c r="A28" s="35" t="s">
        <v>57</v>
      </c>
      <c r="E28" s="40" t="s">
        <v>5</v>
      </c>
    </row>
    <row r="29" spans="1:5" ht="12.75">
      <c r="A29" t="s">
        <v>59</v>
      </c>
      <c r="E29" s="39" t="s">
        <v>5</v>
      </c>
    </row>
    <row r="30" spans="1:16" ht="25.5">
      <c r="A30" t="s">
        <v>49</v>
      </c>
      <c s="34" t="s">
        <v>26</v>
      </c>
      <c s="34" t="s">
        <v>808</v>
      </c>
      <c s="35" t="s">
        <v>5</v>
      </c>
      <c s="6" t="s">
        <v>809</v>
      </c>
      <c s="36" t="s">
        <v>501</v>
      </c>
      <c s="37">
        <v>39.2</v>
      </c>
      <c s="36">
        <v>0.00079</v>
      </c>
      <c s="36">
        <f>ROUND(G30*H30,6)</f>
      </c>
      <c r="L30" s="38">
        <v>0</v>
      </c>
      <c s="32">
        <f>ROUND(ROUND(L30,2)*ROUND(G30,3),2)</f>
      </c>
      <c s="36" t="s">
        <v>133</v>
      </c>
      <c>
        <f>(M30*21)/100</f>
      </c>
      <c t="s">
        <v>27</v>
      </c>
    </row>
    <row r="31" spans="1:5" ht="25.5">
      <c r="A31" s="35" t="s">
        <v>56</v>
      </c>
      <c r="E31" s="39" t="s">
        <v>809</v>
      </c>
    </row>
    <row r="32" spans="1:5" ht="12.75">
      <c r="A32" s="35" t="s">
        <v>57</v>
      </c>
      <c r="E32" s="40" t="s">
        <v>5</v>
      </c>
    </row>
    <row r="33" spans="1:5" ht="12.75">
      <c r="A33" t="s">
        <v>59</v>
      </c>
      <c r="E33" s="39" t="s">
        <v>5</v>
      </c>
    </row>
    <row r="34" spans="1:16" ht="25.5">
      <c r="A34" t="s">
        <v>49</v>
      </c>
      <c s="34" t="s">
        <v>84</v>
      </c>
      <c s="34" t="s">
        <v>810</v>
      </c>
      <c s="35" t="s">
        <v>5</v>
      </c>
      <c s="6" t="s">
        <v>811</v>
      </c>
      <c s="36" t="s">
        <v>501</v>
      </c>
      <c s="37">
        <v>39.2</v>
      </c>
      <c s="36">
        <v>0</v>
      </c>
      <c s="36">
        <f>ROUND(G34*H34,6)</f>
      </c>
      <c r="L34" s="38">
        <v>0</v>
      </c>
      <c s="32">
        <f>ROUND(ROUND(L34,2)*ROUND(G34,3),2)</f>
      </c>
      <c s="36" t="s">
        <v>133</v>
      </c>
      <c>
        <f>(M34*21)/100</f>
      </c>
      <c t="s">
        <v>27</v>
      </c>
    </row>
    <row r="35" spans="1:5" ht="25.5">
      <c r="A35" s="35" t="s">
        <v>56</v>
      </c>
      <c r="E35" s="39" t="s">
        <v>811</v>
      </c>
    </row>
    <row r="36" spans="1:5" ht="12.75">
      <c r="A36" s="35" t="s">
        <v>57</v>
      </c>
      <c r="E36" s="40" t="s">
        <v>5</v>
      </c>
    </row>
    <row r="37" spans="1:5" ht="12.75">
      <c r="A37" t="s">
        <v>59</v>
      </c>
      <c r="E37" s="39" t="s">
        <v>5</v>
      </c>
    </row>
    <row r="38" spans="1:16" ht="25.5">
      <c r="A38" t="s">
        <v>49</v>
      </c>
      <c s="34" t="s">
        <v>89</v>
      </c>
      <c s="34" t="s">
        <v>812</v>
      </c>
      <c s="35" t="s">
        <v>5</v>
      </c>
      <c s="6" t="s">
        <v>813</v>
      </c>
      <c s="36" t="s">
        <v>501</v>
      </c>
      <c s="37">
        <v>39.2</v>
      </c>
      <c s="36">
        <v>0.00227</v>
      </c>
      <c s="36">
        <f>ROUND(G38*H38,6)</f>
      </c>
      <c r="L38" s="38">
        <v>0</v>
      </c>
      <c s="32">
        <f>ROUND(ROUND(L38,2)*ROUND(G38,3),2)</f>
      </c>
      <c s="36" t="s">
        <v>133</v>
      </c>
      <c>
        <f>(M38*21)/100</f>
      </c>
      <c t="s">
        <v>27</v>
      </c>
    </row>
    <row r="39" spans="1:5" ht="25.5">
      <c r="A39" s="35" t="s">
        <v>56</v>
      </c>
      <c r="E39" s="39" t="s">
        <v>813</v>
      </c>
    </row>
    <row r="40" spans="1:5" ht="25.5">
      <c r="A40" s="35" t="s">
        <v>57</v>
      </c>
      <c r="E40" s="40" t="s">
        <v>814</v>
      </c>
    </row>
    <row r="41" spans="1:5" ht="12.75">
      <c r="A41" t="s">
        <v>59</v>
      </c>
      <c r="E41" s="39" t="s">
        <v>5</v>
      </c>
    </row>
    <row r="42" spans="1:16" ht="38.25">
      <c r="A42" t="s">
        <v>49</v>
      </c>
      <c s="34" t="s">
        <v>94</v>
      </c>
      <c s="34" t="s">
        <v>815</v>
      </c>
      <c s="35" t="s">
        <v>5</v>
      </c>
      <c s="6" t="s">
        <v>816</v>
      </c>
      <c s="36" t="s">
        <v>501</v>
      </c>
      <c s="37">
        <v>39.2</v>
      </c>
      <c s="36">
        <v>0</v>
      </c>
      <c s="36">
        <f>ROUND(G42*H42,6)</f>
      </c>
      <c r="L42" s="38">
        <v>0</v>
      </c>
      <c s="32">
        <f>ROUND(ROUND(L42,2)*ROUND(G42,3),2)</f>
      </c>
      <c s="36" t="s">
        <v>133</v>
      </c>
      <c>
        <f>(M42*21)/100</f>
      </c>
      <c t="s">
        <v>27</v>
      </c>
    </row>
    <row r="43" spans="1:5" ht="38.25">
      <c r="A43" s="35" t="s">
        <v>56</v>
      </c>
      <c r="E43" s="39" t="s">
        <v>817</v>
      </c>
    </row>
    <row r="44" spans="1:5" ht="12.75">
      <c r="A44" s="35" t="s">
        <v>57</v>
      </c>
      <c r="E44" s="40" t="s">
        <v>5</v>
      </c>
    </row>
    <row r="45" spans="1:5" ht="12.75">
      <c r="A45" t="s">
        <v>59</v>
      </c>
      <c r="E45" s="39" t="s">
        <v>5</v>
      </c>
    </row>
    <row r="46" spans="1:16" ht="38.25">
      <c r="A46" t="s">
        <v>49</v>
      </c>
      <c s="34" t="s">
        <v>150</v>
      </c>
      <c s="34" t="s">
        <v>818</v>
      </c>
      <c s="35" t="s">
        <v>5</v>
      </c>
      <c s="6" t="s">
        <v>819</v>
      </c>
      <c s="36" t="s">
        <v>496</v>
      </c>
      <c s="37">
        <v>53.423</v>
      </c>
      <c s="36">
        <v>0</v>
      </c>
      <c s="36">
        <f>ROUND(G46*H46,6)</f>
      </c>
      <c r="L46" s="38">
        <v>0</v>
      </c>
      <c s="32">
        <f>ROUND(ROUND(L46,2)*ROUND(G46,3),2)</f>
      </c>
      <c s="36" t="s">
        <v>133</v>
      </c>
      <c>
        <f>(M46*21)/100</f>
      </c>
      <c t="s">
        <v>27</v>
      </c>
    </row>
    <row r="47" spans="1:5" ht="38.25">
      <c r="A47" s="35" t="s">
        <v>56</v>
      </c>
      <c r="E47" s="39" t="s">
        <v>820</v>
      </c>
    </row>
    <row r="48" spans="1:5" ht="25.5">
      <c r="A48" s="35" t="s">
        <v>57</v>
      </c>
      <c r="E48" s="40" t="s">
        <v>821</v>
      </c>
    </row>
    <row r="49" spans="1:5" ht="12.75">
      <c r="A49" t="s">
        <v>59</v>
      </c>
      <c r="E49" s="39" t="s">
        <v>5</v>
      </c>
    </row>
    <row r="50" spans="1:16" ht="38.25">
      <c r="A50" t="s">
        <v>49</v>
      </c>
      <c s="34" t="s">
        <v>153</v>
      </c>
      <c s="34" t="s">
        <v>822</v>
      </c>
      <c s="35" t="s">
        <v>5</v>
      </c>
      <c s="6" t="s">
        <v>819</v>
      </c>
      <c s="36" t="s">
        <v>496</v>
      </c>
      <c s="37">
        <v>267.115</v>
      </c>
      <c s="36">
        <v>0</v>
      </c>
      <c s="36">
        <f>ROUND(G50*H50,6)</f>
      </c>
      <c r="L50" s="38">
        <v>0</v>
      </c>
      <c s="32">
        <f>ROUND(ROUND(L50,2)*ROUND(G50,3),2)</f>
      </c>
      <c s="36" t="s">
        <v>133</v>
      </c>
      <c>
        <f>(M50*21)/100</f>
      </c>
      <c t="s">
        <v>27</v>
      </c>
    </row>
    <row r="51" spans="1:5" ht="51">
      <c r="A51" s="35" t="s">
        <v>56</v>
      </c>
      <c r="E51" s="39" t="s">
        <v>823</v>
      </c>
    </row>
    <row r="52" spans="1:5" ht="25.5">
      <c r="A52" s="35" t="s">
        <v>57</v>
      </c>
      <c r="E52" s="40" t="s">
        <v>824</v>
      </c>
    </row>
    <row r="53" spans="1:5" ht="12.75">
      <c r="A53" t="s">
        <v>59</v>
      </c>
      <c r="E53" s="39" t="s">
        <v>5</v>
      </c>
    </row>
    <row r="54" spans="1:16" ht="25.5">
      <c r="A54" t="s">
        <v>49</v>
      </c>
      <c s="34" t="s">
        <v>156</v>
      </c>
      <c s="34" t="s">
        <v>825</v>
      </c>
      <c s="35" t="s">
        <v>5</v>
      </c>
      <c s="6" t="s">
        <v>826</v>
      </c>
      <c s="36" t="s">
        <v>496</v>
      </c>
      <c s="37">
        <v>81.925</v>
      </c>
      <c s="36">
        <v>0</v>
      </c>
      <c s="36">
        <f>ROUND(G54*H54,6)</f>
      </c>
      <c r="L54" s="38">
        <v>0</v>
      </c>
      <c s="32">
        <f>ROUND(ROUND(L54,2)*ROUND(G54,3),2)</f>
      </c>
      <c s="36" t="s">
        <v>133</v>
      </c>
      <c>
        <f>(M54*21)/100</f>
      </c>
      <c t="s">
        <v>27</v>
      </c>
    </row>
    <row r="55" spans="1:5" ht="25.5">
      <c r="A55" s="35" t="s">
        <v>56</v>
      </c>
      <c r="E55" s="39" t="s">
        <v>826</v>
      </c>
    </row>
    <row r="56" spans="1:5" ht="51">
      <c r="A56" s="35" t="s">
        <v>57</v>
      </c>
      <c r="E56" s="40" t="s">
        <v>827</v>
      </c>
    </row>
    <row r="57" spans="1:5" ht="12.75">
      <c r="A57" t="s">
        <v>59</v>
      </c>
      <c r="E57" s="39" t="s">
        <v>5</v>
      </c>
    </row>
    <row r="58" spans="1:16" ht="12.75">
      <c r="A58" t="s">
        <v>49</v>
      </c>
      <c s="34" t="s">
        <v>159</v>
      </c>
      <c s="34" t="s">
        <v>828</v>
      </c>
      <c s="35" t="s">
        <v>5</v>
      </c>
      <c s="6" t="s">
        <v>829</v>
      </c>
      <c s="36" t="s">
        <v>54</v>
      </c>
      <c s="37">
        <v>5.346</v>
      </c>
      <c s="36">
        <v>1</v>
      </c>
      <c s="36">
        <f>ROUND(G58*H58,6)</f>
      </c>
      <c r="L58" s="38">
        <v>0</v>
      </c>
      <c s="32">
        <f>ROUND(ROUND(L58,2)*ROUND(G58,3),2)</f>
      </c>
      <c s="36" t="s">
        <v>133</v>
      </c>
      <c>
        <f>(M58*21)/100</f>
      </c>
      <c t="s">
        <v>27</v>
      </c>
    </row>
    <row r="59" spans="1:5" ht="12.75">
      <c r="A59" s="35" t="s">
        <v>56</v>
      </c>
      <c r="E59" s="39" t="s">
        <v>829</v>
      </c>
    </row>
    <row r="60" spans="1:5" ht="12.75">
      <c r="A60" s="35" t="s">
        <v>57</v>
      </c>
      <c r="E60" s="40" t="s">
        <v>5</v>
      </c>
    </row>
    <row r="61" spans="1:5" ht="12.75">
      <c r="A61" t="s">
        <v>59</v>
      </c>
      <c r="E61" s="39" t="s">
        <v>5</v>
      </c>
    </row>
    <row r="62" spans="1:16" ht="25.5">
      <c r="A62" t="s">
        <v>49</v>
      </c>
      <c s="34" t="s">
        <v>162</v>
      </c>
      <c s="34" t="s">
        <v>830</v>
      </c>
      <c s="35" t="s">
        <v>5</v>
      </c>
      <c s="6" t="s">
        <v>831</v>
      </c>
      <c s="36" t="s">
        <v>496</v>
      </c>
      <c s="37">
        <v>23.823</v>
      </c>
      <c s="36">
        <v>0</v>
      </c>
      <c s="36">
        <f>ROUND(G62*H62,6)</f>
      </c>
      <c r="L62" s="38">
        <v>0</v>
      </c>
      <c s="32">
        <f>ROUND(ROUND(L62,2)*ROUND(G62,3),2)</f>
      </c>
      <c s="36" t="s">
        <v>133</v>
      </c>
      <c>
        <f>(M62*21)/100</f>
      </c>
      <c t="s">
        <v>27</v>
      </c>
    </row>
    <row r="63" spans="1:5" ht="38.25">
      <c r="A63" s="35" t="s">
        <v>56</v>
      </c>
      <c r="E63" s="39" t="s">
        <v>832</v>
      </c>
    </row>
    <row r="64" spans="1:5" ht="63.75">
      <c r="A64" s="35" t="s">
        <v>57</v>
      </c>
      <c r="E64" s="40" t="s">
        <v>833</v>
      </c>
    </row>
    <row r="65" spans="1:5" ht="12.75">
      <c r="A65" t="s">
        <v>59</v>
      </c>
      <c r="E65" s="39" t="s">
        <v>5</v>
      </c>
    </row>
    <row r="66" spans="1:16" ht="12.75">
      <c r="A66" t="s">
        <v>49</v>
      </c>
      <c s="34" t="s">
        <v>166</v>
      </c>
      <c s="34" t="s">
        <v>834</v>
      </c>
      <c s="35" t="s">
        <v>5</v>
      </c>
      <c s="6" t="s">
        <v>835</v>
      </c>
      <c s="36" t="s">
        <v>54</v>
      </c>
      <c s="37">
        <v>23.824</v>
      </c>
      <c s="36">
        <v>1</v>
      </c>
      <c s="36">
        <f>ROUND(G66*H66,6)</f>
      </c>
      <c r="L66" s="38">
        <v>0</v>
      </c>
      <c s="32">
        <f>ROUND(ROUND(L66,2)*ROUND(G66,3),2)</f>
      </c>
      <c s="36" t="s">
        <v>133</v>
      </c>
      <c>
        <f>(M66*21)/100</f>
      </c>
      <c t="s">
        <v>27</v>
      </c>
    </row>
    <row r="67" spans="1:5" ht="12.75">
      <c r="A67" s="35" t="s">
        <v>56</v>
      </c>
      <c r="E67" s="39" t="s">
        <v>835</v>
      </c>
    </row>
    <row r="68" spans="1:5" ht="12.75">
      <c r="A68" s="35" t="s">
        <v>57</v>
      </c>
      <c r="E68" s="40" t="s">
        <v>836</v>
      </c>
    </row>
    <row r="69" spans="1:5" ht="12.75">
      <c r="A69" t="s">
        <v>59</v>
      </c>
      <c r="E69" s="39" t="s">
        <v>5</v>
      </c>
    </row>
    <row r="70" spans="1:16" ht="25.5">
      <c r="A70" t="s">
        <v>49</v>
      </c>
      <c s="34" t="s">
        <v>169</v>
      </c>
      <c s="34" t="s">
        <v>837</v>
      </c>
      <c s="35" t="s">
        <v>5</v>
      </c>
      <c s="6" t="s">
        <v>838</v>
      </c>
      <c s="36" t="s">
        <v>496</v>
      </c>
      <c s="37">
        <v>11.616</v>
      </c>
      <c s="36">
        <v>0</v>
      </c>
      <c s="36">
        <f>ROUND(G70*H70,6)</f>
      </c>
      <c r="L70" s="38">
        <v>0</v>
      </c>
      <c s="32">
        <f>ROUND(ROUND(L70,2)*ROUND(G70,3),2)</f>
      </c>
      <c s="36" t="s">
        <v>133</v>
      </c>
      <c>
        <f>(M70*21)/100</f>
      </c>
      <c t="s">
        <v>27</v>
      </c>
    </row>
    <row r="71" spans="1:5" ht="51">
      <c r="A71" s="35" t="s">
        <v>56</v>
      </c>
      <c r="E71" s="39" t="s">
        <v>839</v>
      </c>
    </row>
    <row r="72" spans="1:5" ht="38.25">
      <c r="A72" s="35" t="s">
        <v>57</v>
      </c>
      <c r="E72" s="40" t="s">
        <v>840</v>
      </c>
    </row>
    <row r="73" spans="1:5" ht="12.75">
      <c r="A73" t="s">
        <v>59</v>
      </c>
      <c r="E73" s="39" t="s">
        <v>5</v>
      </c>
    </row>
    <row r="74" spans="1:13" ht="12.75">
      <c r="A74" t="s">
        <v>46</v>
      </c>
      <c r="C74" s="31" t="s">
        <v>25</v>
      </c>
      <c r="E74" s="33" t="s">
        <v>841</v>
      </c>
      <c r="J74" s="32">
        <f>0</f>
      </c>
      <c s="32">
        <f>0</f>
      </c>
      <c s="32">
        <f>0+L75</f>
      </c>
      <c s="32">
        <f>0+M75</f>
      </c>
    </row>
    <row r="75" spans="1:16" ht="38.25">
      <c r="A75" t="s">
        <v>49</v>
      </c>
      <c s="34" t="s">
        <v>172</v>
      </c>
      <c s="34" t="s">
        <v>842</v>
      </c>
      <c s="35" t="s">
        <v>5</v>
      </c>
      <c s="6" t="s">
        <v>843</v>
      </c>
      <c s="36" t="s">
        <v>132</v>
      </c>
      <c s="37">
        <v>1</v>
      </c>
      <c s="36">
        <v>2.92596</v>
      </c>
      <c s="36">
        <f>ROUND(G75*H75,6)</f>
      </c>
      <c r="L75" s="38">
        <v>0</v>
      </c>
      <c s="32">
        <f>ROUND(ROUND(L75,2)*ROUND(G75,3),2)</f>
      </c>
      <c s="36" t="s">
        <v>55</v>
      </c>
      <c>
        <f>(M75*21)/100</f>
      </c>
      <c t="s">
        <v>27</v>
      </c>
    </row>
    <row r="76" spans="1:5" ht="38.25">
      <c r="A76" s="35" t="s">
        <v>56</v>
      </c>
      <c r="E76" s="39" t="s">
        <v>843</v>
      </c>
    </row>
    <row r="77" spans="1:5" ht="12.75">
      <c r="A77" s="35" t="s">
        <v>57</v>
      </c>
      <c r="E77" s="40" t="s">
        <v>5</v>
      </c>
    </row>
    <row r="78" spans="1:5" ht="12.75">
      <c r="A78" t="s">
        <v>59</v>
      </c>
      <c r="E78" s="39" t="s">
        <v>5</v>
      </c>
    </row>
    <row r="79" spans="1:13" ht="12.75">
      <c r="A79" t="s">
        <v>46</v>
      </c>
      <c r="C79" s="31" t="s">
        <v>69</v>
      </c>
      <c r="E79" s="33" t="s">
        <v>844</v>
      </c>
      <c r="J79" s="32">
        <f>0</f>
      </c>
      <c s="32">
        <f>0</f>
      </c>
      <c s="32">
        <f>0+L80</f>
      </c>
      <c s="32">
        <f>0+M80</f>
      </c>
    </row>
    <row r="80" spans="1:16" ht="25.5">
      <c r="A80" t="s">
        <v>49</v>
      </c>
      <c s="34" t="s">
        <v>176</v>
      </c>
      <c s="34" t="s">
        <v>845</v>
      </c>
      <c s="35" t="s">
        <v>5</v>
      </c>
      <c s="6" t="s">
        <v>846</v>
      </c>
      <c s="36" t="s">
        <v>496</v>
      </c>
      <c s="37">
        <v>7.798</v>
      </c>
      <c s="36">
        <v>1.89077</v>
      </c>
      <c s="36">
        <f>ROUND(G80*H80,6)</f>
      </c>
      <c r="L80" s="38">
        <v>0</v>
      </c>
      <c s="32">
        <f>ROUND(ROUND(L80,2)*ROUND(G80,3),2)</f>
      </c>
      <c s="36" t="s">
        <v>133</v>
      </c>
      <c>
        <f>(M80*21)/100</f>
      </c>
      <c t="s">
        <v>27</v>
      </c>
    </row>
    <row r="81" spans="1:5" ht="25.5">
      <c r="A81" s="35" t="s">
        <v>56</v>
      </c>
      <c r="E81" s="39" t="s">
        <v>846</v>
      </c>
    </row>
    <row r="82" spans="1:5" ht="76.5">
      <c r="A82" s="35" t="s">
        <v>57</v>
      </c>
      <c r="E82" s="40" t="s">
        <v>847</v>
      </c>
    </row>
    <row r="83" spans="1:5" ht="12.75">
      <c r="A83" t="s">
        <v>59</v>
      </c>
      <c r="E83" s="39" t="s">
        <v>5</v>
      </c>
    </row>
    <row r="84" spans="1:13" ht="12.75">
      <c r="A84" t="s">
        <v>46</v>
      </c>
      <c r="C84" s="31" t="s">
        <v>848</v>
      </c>
      <c r="E84" s="33" t="s">
        <v>849</v>
      </c>
      <c r="J84" s="32">
        <f>0</f>
      </c>
      <c s="32">
        <f>0</f>
      </c>
      <c s="32">
        <f>0+L85+L89+L93</f>
      </c>
      <c s="32">
        <f>0+M85+M89+M93</f>
      </c>
    </row>
    <row r="85" spans="1:16" ht="12.75">
      <c r="A85" t="s">
        <v>49</v>
      </c>
      <c s="34" t="s">
        <v>257</v>
      </c>
      <c s="34" t="s">
        <v>850</v>
      </c>
      <c s="35" t="s">
        <v>5</v>
      </c>
      <c s="6" t="s">
        <v>851</v>
      </c>
      <c s="36" t="s">
        <v>182</v>
      </c>
      <c s="37">
        <v>2</v>
      </c>
      <c s="36">
        <v>0.00451</v>
      </c>
      <c s="36">
        <f>ROUND(G85*H85,6)</f>
      </c>
      <c r="L85" s="38">
        <v>0</v>
      </c>
      <c s="32">
        <f>ROUND(ROUND(L85,2)*ROUND(G85,3),2)</f>
      </c>
      <c s="36" t="s">
        <v>133</v>
      </c>
      <c>
        <f>(M85*21)/100</f>
      </c>
      <c t="s">
        <v>27</v>
      </c>
    </row>
    <row r="86" spans="1:5" ht="12.75">
      <c r="A86" s="35" t="s">
        <v>56</v>
      </c>
      <c r="E86" s="39" t="s">
        <v>851</v>
      </c>
    </row>
    <row r="87" spans="1:5" ht="12.75">
      <c r="A87" s="35" t="s">
        <v>57</v>
      </c>
      <c r="E87" s="40" t="s">
        <v>5</v>
      </c>
    </row>
    <row r="88" spans="1:5" ht="12.75">
      <c r="A88" t="s">
        <v>59</v>
      </c>
      <c r="E88" s="39" t="s">
        <v>5</v>
      </c>
    </row>
    <row r="89" spans="1:16" ht="12.75">
      <c r="A89" t="s">
        <v>49</v>
      </c>
      <c s="34" t="s">
        <v>262</v>
      </c>
      <c s="34" t="s">
        <v>852</v>
      </c>
      <c s="35" t="s">
        <v>5</v>
      </c>
      <c s="6" t="s">
        <v>853</v>
      </c>
      <c s="36" t="s">
        <v>132</v>
      </c>
      <c s="37">
        <v>2</v>
      </c>
      <c s="36">
        <v>0.00082</v>
      </c>
      <c s="36">
        <f>ROUND(G89*H89,6)</f>
      </c>
      <c r="L89" s="38">
        <v>0</v>
      </c>
      <c s="32">
        <f>ROUND(ROUND(L89,2)*ROUND(G89,3),2)</f>
      </c>
      <c s="36" t="s">
        <v>133</v>
      </c>
      <c>
        <f>(M89*21)/100</f>
      </c>
      <c t="s">
        <v>27</v>
      </c>
    </row>
    <row r="90" spans="1:5" ht="12.75">
      <c r="A90" s="35" t="s">
        <v>56</v>
      </c>
      <c r="E90" s="39" t="s">
        <v>853</v>
      </c>
    </row>
    <row r="91" spans="1:5" ht="12.75">
      <c r="A91" s="35" t="s">
        <v>57</v>
      </c>
      <c r="E91" s="40" t="s">
        <v>5</v>
      </c>
    </row>
    <row r="92" spans="1:5" ht="12.75">
      <c r="A92" t="s">
        <v>59</v>
      </c>
      <c r="E92" s="39" t="s">
        <v>5</v>
      </c>
    </row>
    <row r="93" spans="1:16" ht="12.75">
      <c r="A93" t="s">
        <v>49</v>
      </c>
      <c s="34" t="s">
        <v>264</v>
      </c>
      <c s="34" t="s">
        <v>854</v>
      </c>
      <c s="35" t="s">
        <v>5</v>
      </c>
      <c s="6" t="s">
        <v>855</v>
      </c>
      <c s="36" t="s">
        <v>132</v>
      </c>
      <c s="37">
        <v>2</v>
      </c>
      <c s="36">
        <v>0.0007</v>
      </c>
      <c s="36">
        <f>ROUND(G93*H93,6)</f>
      </c>
      <c r="L93" s="38">
        <v>0</v>
      </c>
      <c s="32">
        <f>ROUND(ROUND(L93,2)*ROUND(G93,3),2)</f>
      </c>
      <c s="36" t="s">
        <v>133</v>
      </c>
      <c>
        <f>(M93*21)/100</f>
      </c>
      <c t="s">
        <v>27</v>
      </c>
    </row>
    <row r="94" spans="1:5" ht="12.75">
      <c r="A94" s="35" t="s">
        <v>56</v>
      </c>
      <c r="E94" s="39" t="s">
        <v>855</v>
      </c>
    </row>
    <row r="95" spans="1:5" ht="12.75">
      <c r="A95" s="35" t="s">
        <v>57</v>
      </c>
      <c r="E95" s="40" t="s">
        <v>5</v>
      </c>
    </row>
    <row r="96" spans="1:5" ht="12.75">
      <c r="A96" t="s">
        <v>59</v>
      </c>
      <c r="E96" s="39" t="s">
        <v>5</v>
      </c>
    </row>
    <row r="97" spans="1:13" ht="12.75">
      <c r="A97" t="s">
        <v>46</v>
      </c>
      <c r="C97" s="31" t="s">
        <v>856</v>
      </c>
      <c r="E97" s="33" t="s">
        <v>857</v>
      </c>
      <c r="J97" s="32">
        <f>0</f>
      </c>
      <c s="32">
        <f>0</f>
      </c>
      <c s="32">
        <f>0+L98+L102+L106+L110</f>
      </c>
      <c s="32">
        <f>0+M98+M102+M106+M110</f>
      </c>
    </row>
    <row r="98" spans="1:16" ht="25.5">
      <c r="A98" t="s">
        <v>49</v>
      </c>
      <c s="34" t="s">
        <v>266</v>
      </c>
      <c s="34" t="s">
        <v>858</v>
      </c>
      <c s="35" t="s">
        <v>5</v>
      </c>
      <c s="6" t="s">
        <v>859</v>
      </c>
      <c s="36" t="s">
        <v>132</v>
      </c>
      <c s="37">
        <v>2</v>
      </c>
      <c s="36">
        <v>3E-05</v>
      </c>
      <c s="36">
        <f>ROUND(G98*H98,6)</f>
      </c>
      <c r="L98" s="38">
        <v>0</v>
      </c>
      <c s="32">
        <f>ROUND(ROUND(L98,2)*ROUND(G98,3),2)</f>
      </c>
      <c s="36" t="s">
        <v>55</v>
      </c>
      <c>
        <f>(M98*21)/100</f>
      </c>
      <c t="s">
        <v>27</v>
      </c>
    </row>
    <row r="99" spans="1:5" ht="25.5">
      <c r="A99" s="35" t="s">
        <v>56</v>
      </c>
      <c r="E99" s="39" t="s">
        <v>859</v>
      </c>
    </row>
    <row r="100" spans="1:5" ht="12.75">
      <c r="A100" s="35" t="s">
        <v>57</v>
      </c>
      <c r="E100" s="40" t="s">
        <v>5</v>
      </c>
    </row>
    <row r="101" spans="1:5" ht="12.75">
      <c r="A101" t="s">
        <v>59</v>
      </c>
      <c r="E101" s="39" t="s">
        <v>5</v>
      </c>
    </row>
    <row r="102" spans="1:16" ht="12.75">
      <c r="A102" t="s">
        <v>49</v>
      </c>
      <c s="34" t="s">
        <v>268</v>
      </c>
      <c s="34" t="s">
        <v>860</v>
      </c>
      <c s="35" t="s">
        <v>5</v>
      </c>
      <c s="6" t="s">
        <v>861</v>
      </c>
      <c s="36" t="s">
        <v>132</v>
      </c>
      <c s="37">
        <v>2</v>
      </c>
      <c s="36">
        <v>0.0069</v>
      </c>
      <c s="36">
        <f>ROUND(G102*H102,6)</f>
      </c>
      <c r="L102" s="38">
        <v>0</v>
      </c>
      <c s="32">
        <f>ROUND(ROUND(L102,2)*ROUND(G102,3),2)</f>
      </c>
      <c s="36" t="s">
        <v>55</v>
      </c>
      <c>
        <f>(M102*21)/100</f>
      </c>
      <c t="s">
        <v>27</v>
      </c>
    </row>
    <row r="103" spans="1:5" ht="12.75">
      <c r="A103" s="35" t="s">
        <v>56</v>
      </c>
      <c r="E103" s="39" t="s">
        <v>861</v>
      </c>
    </row>
    <row r="104" spans="1:5" ht="12.75">
      <c r="A104" s="35" t="s">
        <v>57</v>
      </c>
      <c r="E104" s="40" t="s">
        <v>5</v>
      </c>
    </row>
    <row r="105" spans="1:5" ht="12.75">
      <c r="A105" t="s">
        <v>59</v>
      </c>
      <c r="E105" s="39" t="s">
        <v>5</v>
      </c>
    </row>
    <row r="106" spans="1:16" ht="25.5">
      <c r="A106" t="s">
        <v>49</v>
      </c>
      <c s="34" t="s">
        <v>270</v>
      </c>
      <c s="34" t="s">
        <v>862</v>
      </c>
      <c s="35" t="s">
        <v>5</v>
      </c>
      <c s="6" t="s">
        <v>863</v>
      </c>
      <c s="36" t="s">
        <v>132</v>
      </c>
      <c s="37">
        <v>1</v>
      </c>
      <c s="36">
        <v>0</v>
      </c>
      <c s="36">
        <f>ROUND(G106*H106,6)</f>
      </c>
      <c r="L106" s="38">
        <v>0</v>
      </c>
      <c s="32">
        <f>ROUND(ROUND(L106,2)*ROUND(G106,3),2)</f>
      </c>
      <c s="36" t="s">
        <v>55</v>
      </c>
      <c>
        <f>(M106*21)/100</f>
      </c>
      <c t="s">
        <v>27</v>
      </c>
    </row>
    <row r="107" spans="1:5" ht="38.25">
      <c r="A107" s="35" t="s">
        <v>56</v>
      </c>
      <c r="E107" s="39" t="s">
        <v>864</v>
      </c>
    </row>
    <row r="108" spans="1:5" ht="12.75">
      <c r="A108" s="35" t="s">
        <v>57</v>
      </c>
      <c r="E108" s="40" t="s">
        <v>5</v>
      </c>
    </row>
    <row r="109" spans="1:5" ht="12.75">
      <c r="A109" t="s">
        <v>59</v>
      </c>
      <c r="E109" s="39" t="s">
        <v>5</v>
      </c>
    </row>
    <row r="110" spans="1:16" ht="12.75">
      <c r="A110" t="s">
        <v>49</v>
      </c>
      <c s="34" t="s">
        <v>272</v>
      </c>
      <c s="34" t="s">
        <v>865</v>
      </c>
      <c s="35" t="s">
        <v>5</v>
      </c>
      <c s="6" t="s">
        <v>866</v>
      </c>
      <c s="36" t="s">
        <v>132</v>
      </c>
      <c s="37">
        <v>5</v>
      </c>
      <c s="36">
        <v>0</v>
      </c>
      <c s="36">
        <f>ROUND(G110*H110,6)</f>
      </c>
      <c r="L110" s="38">
        <v>0</v>
      </c>
      <c s="32">
        <f>ROUND(ROUND(L110,2)*ROUND(G110,3),2)</f>
      </c>
      <c s="36" t="s">
        <v>55</v>
      </c>
      <c>
        <f>(M110*21)/100</f>
      </c>
      <c t="s">
        <v>27</v>
      </c>
    </row>
    <row r="111" spans="1:5" ht="12.75">
      <c r="A111" s="35" t="s">
        <v>56</v>
      </c>
      <c r="E111" s="39" t="s">
        <v>866</v>
      </c>
    </row>
    <row r="112" spans="1:5" ht="12.75">
      <c r="A112" s="35" t="s">
        <v>57</v>
      </c>
      <c r="E112" s="40" t="s">
        <v>5</v>
      </c>
    </row>
    <row r="113" spans="1:5" ht="12.75">
      <c r="A113" t="s">
        <v>59</v>
      </c>
      <c r="E113" s="39" t="s">
        <v>5</v>
      </c>
    </row>
    <row r="114" spans="1:13" ht="12.75">
      <c r="A114" t="s">
        <v>46</v>
      </c>
      <c r="C114" s="31" t="s">
        <v>89</v>
      </c>
      <c r="E114" s="33" t="s">
        <v>867</v>
      </c>
      <c r="J114" s="32">
        <f>0</f>
      </c>
      <c s="32">
        <f>0</f>
      </c>
      <c s="32">
        <f>0+L115+L119+L123+L127+L131+L135+L139+L143+L147+L151+L155+L159+L163+L167+L171+L175+L179+L183</f>
      </c>
      <c s="32">
        <f>0+M115+M119+M123+M127+M131+M135+M139+M143+M147+M151+M155+M159+M163+M167+M171+M175+M179+M183</f>
      </c>
    </row>
    <row r="115" spans="1:16" ht="25.5">
      <c r="A115" t="s">
        <v>49</v>
      </c>
      <c s="34" t="s">
        <v>179</v>
      </c>
      <c s="34" t="s">
        <v>868</v>
      </c>
      <c s="35" t="s">
        <v>5</v>
      </c>
      <c s="6" t="s">
        <v>869</v>
      </c>
      <c s="36" t="s">
        <v>182</v>
      </c>
      <c s="37">
        <v>8</v>
      </c>
      <c s="36">
        <v>0</v>
      </c>
      <c s="36">
        <f>ROUND(G115*H115,6)</f>
      </c>
      <c r="L115" s="38">
        <v>0</v>
      </c>
      <c s="32">
        <f>ROUND(ROUND(L115,2)*ROUND(G115,3),2)</f>
      </c>
      <c s="36" t="s">
        <v>133</v>
      </c>
      <c>
        <f>(M115*21)/100</f>
      </c>
      <c t="s">
        <v>27</v>
      </c>
    </row>
    <row r="116" spans="1:5" ht="25.5">
      <c r="A116" s="35" t="s">
        <v>56</v>
      </c>
      <c r="E116" s="39" t="s">
        <v>869</v>
      </c>
    </row>
    <row r="117" spans="1:5" ht="12.75">
      <c r="A117" s="35" t="s">
        <v>57</v>
      </c>
      <c r="E117" s="40" t="s">
        <v>5</v>
      </c>
    </row>
    <row r="118" spans="1:5" ht="12.75">
      <c r="A118" t="s">
        <v>59</v>
      </c>
      <c r="E118" s="39" t="s">
        <v>5</v>
      </c>
    </row>
    <row r="119" spans="1:16" ht="12.75">
      <c r="A119" t="s">
        <v>49</v>
      </c>
      <c s="34" t="s">
        <v>183</v>
      </c>
      <c s="34" t="s">
        <v>870</v>
      </c>
      <c s="35" t="s">
        <v>5</v>
      </c>
      <c s="6" t="s">
        <v>871</v>
      </c>
      <c s="36" t="s">
        <v>182</v>
      </c>
      <c s="37">
        <v>8.12</v>
      </c>
      <c s="36">
        <v>0.00067</v>
      </c>
      <c s="36">
        <f>ROUND(G119*H119,6)</f>
      </c>
      <c r="L119" s="38">
        <v>0</v>
      </c>
      <c s="32">
        <f>ROUND(ROUND(L119,2)*ROUND(G119,3),2)</f>
      </c>
      <c s="36" t="s">
        <v>133</v>
      </c>
      <c>
        <f>(M119*21)/100</f>
      </c>
      <c t="s">
        <v>27</v>
      </c>
    </row>
    <row r="120" spans="1:5" ht="12.75">
      <c r="A120" s="35" t="s">
        <v>56</v>
      </c>
      <c r="E120" s="39" t="s">
        <v>871</v>
      </c>
    </row>
    <row r="121" spans="1:5" ht="12.75">
      <c r="A121" s="35" t="s">
        <v>57</v>
      </c>
      <c r="E121" s="40" t="s">
        <v>872</v>
      </c>
    </row>
    <row r="122" spans="1:5" ht="12.75">
      <c r="A122" t="s">
        <v>59</v>
      </c>
      <c r="E122" s="39" t="s">
        <v>5</v>
      </c>
    </row>
    <row r="123" spans="1:16" ht="25.5">
      <c r="A123" t="s">
        <v>49</v>
      </c>
      <c s="34" t="s">
        <v>186</v>
      </c>
      <c s="34" t="s">
        <v>873</v>
      </c>
      <c s="35" t="s">
        <v>5</v>
      </c>
      <c s="6" t="s">
        <v>874</v>
      </c>
      <c s="36" t="s">
        <v>182</v>
      </c>
      <c s="37">
        <v>4</v>
      </c>
      <c s="36">
        <v>1E-05</v>
      </c>
      <c s="36">
        <f>ROUND(G123*H123,6)</f>
      </c>
      <c r="L123" s="38">
        <v>0</v>
      </c>
      <c s="32">
        <f>ROUND(ROUND(L123,2)*ROUND(G123,3),2)</f>
      </c>
      <c s="36" t="s">
        <v>133</v>
      </c>
      <c>
        <f>(M123*21)/100</f>
      </c>
      <c t="s">
        <v>27</v>
      </c>
    </row>
    <row r="124" spans="1:5" ht="25.5">
      <c r="A124" s="35" t="s">
        <v>56</v>
      </c>
      <c r="E124" s="39" t="s">
        <v>874</v>
      </c>
    </row>
    <row r="125" spans="1:5" ht="12.75">
      <c r="A125" s="35" t="s">
        <v>57</v>
      </c>
      <c r="E125" s="40" t="s">
        <v>5</v>
      </c>
    </row>
    <row r="126" spans="1:5" ht="12.75">
      <c r="A126" t="s">
        <v>59</v>
      </c>
      <c r="E126" s="39" t="s">
        <v>5</v>
      </c>
    </row>
    <row r="127" spans="1:16" ht="12.75">
      <c r="A127" t="s">
        <v>49</v>
      </c>
      <c s="34" t="s">
        <v>189</v>
      </c>
      <c s="34" t="s">
        <v>875</v>
      </c>
      <c s="35" t="s">
        <v>5</v>
      </c>
      <c s="6" t="s">
        <v>876</v>
      </c>
      <c s="36" t="s">
        <v>182</v>
      </c>
      <c s="37">
        <v>4.06</v>
      </c>
      <c s="36">
        <v>0.0014</v>
      </c>
      <c s="36">
        <f>ROUND(G127*H127,6)</f>
      </c>
      <c r="L127" s="38">
        <v>0</v>
      </c>
      <c s="32">
        <f>ROUND(ROUND(L127,2)*ROUND(G127,3),2)</f>
      </c>
      <c s="36" t="s">
        <v>133</v>
      </c>
      <c>
        <f>(M127*21)/100</f>
      </c>
      <c t="s">
        <v>27</v>
      </c>
    </row>
    <row r="128" spans="1:5" ht="12.75">
      <c r="A128" s="35" t="s">
        <v>56</v>
      </c>
      <c r="E128" s="39" t="s">
        <v>876</v>
      </c>
    </row>
    <row r="129" spans="1:5" ht="12.75">
      <c r="A129" s="35" t="s">
        <v>57</v>
      </c>
      <c r="E129" s="40" t="s">
        <v>877</v>
      </c>
    </row>
    <row r="130" spans="1:5" ht="12.75">
      <c r="A130" t="s">
        <v>59</v>
      </c>
      <c r="E130" s="39" t="s">
        <v>5</v>
      </c>
    </row>
    <row r="131" spans="1:16" ht="25.5">
      <c r="A131" t="s">
        <v>49</v>
      </c>
      <c s="34" t="s">
        <v>192</v>
      </c>
      <c s="34" t="s">
        <v>878</v>
      </c>
      <c s="35" t="s">
        <v>5</v>
      </c>
      <c s="6" t="s">
        <v>879</v>
      </c>
      <c s="36" t="s">
        <v>182</v>
      </c>
      <c s="37">
        <v>41</v>
      </c>
      <c s="36">
        <v>1E-05</v>
      </c>
      <c s="36">
        <f>ROUND(G131*H131,6)</f>
      </c>
      <c r="L131" s="38">
        <v>0</v>
      </c>
      <c s="32">
        <f>ROUND(ROUND(L131,2)*ROUND(G131,3),2)</f>
      </c>
      <c s="36" t="s">
        <v>133</v>
      </c>
      <c>
        <f>(M131*21)/100</f>
      </c>
      <c t="s">
        <v>27</v>
      </c>
    </row>
    <row r="132" spans="1:5" ht="25.5">
      <c r="A132" s="35" t="s">
        <v>56</v>
      </c>
      <c r="E132" s="39" t="s">
        <v>879</v>
      </c>
    </row>
    <row r="133" spans="1:5" ht="12.75">
      <c r="A133" s="35" t="s">
        <v>57</v>
      </c>
      <c r="E133" s="40" t="s">
        <v>5</v>
      </c>
    </row>
    <row r="134" spans="1:5" ht="12.75">
      <c r="A134" t="s">
        <v>59</v>
      </c>
      <c r="E134" s="39" t="s">
        <v>5</v>
      </c>
    </row>
    <row r="135" spans="1:16" ht="12.75">
      <c r="A135" t="s">
        <v>49</v>
      </c>
      <c s="34" t="s">
        <v>195</v>
      </c>
      <c s="34" t="s">
        <v>880</v>
      </c>
      <c s="35" t="s">
        <v>5</v>
      </c>
      <c s="6" t="s">
        <v>881</v>
      </c>
      <c s="36" t="s">
        <v>182</v>
      </c>
      <c s="37">
        <v>41.615</v>
      </c>
      <c s="36">
        <v>0.0018</v>
      </c>
      <c s="36">
        <f>ROUND(G135*H135,6)</f>
      </c>
      <c r="L135" s="38">
        <v>0</v>
      </c>
      <c s="32">
        <f>ROUND(ROUND(L135,2)*ROUND(G135,3),2)</f>
      </c>
      <c s="36" t="s">
        <v>133</v>
      </c>
      <c>
        <f>(M135*21)/100</f>
      </c>
      <c t="s">
        <v>27</v>
      </c>
    </row>
    <row r="136" spans="1:5" ht="12.75">
      <c r="A136" s="35" t="s">
        <v>56</v>
      </c>
      <c r="E136" s="39" t="s">
        <v>881</v>
      </c>
    </row>
    <row r="137" spans="1:5" ht="12.75">
      <c r="A137" s="35" t="s">
        <v>57</v>
      </c>
      <c r="E137" s="40" t="s">
        <v>882</v>
      </c>
    </row>
    <row r="138" spans="1:5" ht="12.75">
      <c r="A138" t="s">
        <v>59</v>
      </c>
      <c r="E138" s="39" t="s">
        <v>5</v>
      </c>
    </row>
    <row r="139" spans="1:16" ht="25.5">
      <c r="A139" t="s">
        <v>49</v>
      </c>
      <c s="34" t="s">
        <v>198</v>
      </c>
      <c s="34" t="s">
        <v>883</v>
      </c>
      <c s="35" t="s">
        <v>5</v>
      </c>
      <c s="6" t="s">
        <v>884</v>
      </c>
      <c s="36" t="s">
        <v>182</v>
      </c>
      <c s="37">
        <v>22</v>
      </c>
      <c s="36">
        <v>1E-05</v>
      </c>
      <c s="36">
        <f>ROUND(G139*H139,6)</f>
      </c>
      <c r="L139" s="38">
        <v>0</v>
      </c>
      <c s="32">
        <f>ROUND(ROUND(L139,2)*ROUND(G139,3),2)</f>
      </c>
      <c s="36" t="s">
        <v>133</v>
      </c>
      <c>
        <f>(M139*21)/100</f>
      </c>
      <c t="s">
        <v>27</v>
      </c>
    </row>
    <row r="140" spans="1:5" ht="25.5">
      <c r="A140" s="35" t="s">
        <v>56</v>
      </c>
      <c r="E140" s="39" t="s">
        <v>884</v>
      </c>
    </row>
    <row r="141" spans="1:5" ht="12.75">
      <c r="A141" s="35" t="s">
        <v>57</v>
      </c>
      <c r="E141" s="40" t="s">
        <v>5</v>
      </c>
    </row>
    <row r="142" spans="1:5" ht="12.75">
      <c r="A142" t="s">
        <v>59</v>
      </c>
      <c r="E142" s="39" t="s">
        <v>5</v>
      </c>
    </row>
    <row r="143" spans="1:16" ht="12.75">
      <c r="A143" t="s">
        <v>49</v>
      </c>
      <c s="34" t="s">
        <v>201</v>
      </c>
      <c s="34" t="s">
        <v>885</v>
      </c>
      <c s="35" t="s">
        <v>5</v>
      </c>
      <c s="6" t="s">
        <v>886</v>
      </c>
      <c s="36" t="s">
        <v>182</v>
      </c>
      <c s="37">
        <v>22.33</v>
      </c>
      <c s="36">
        <v>0.0029</v>
      </c>
      <c s="36">
        <f>ROUND(G143*H143,6)</f>
      </c>
      <c r="L143" s="38">
        <v>0</v>
      </c>
      <c s="32">
        <f>ROUND(ROUND(L143,2)*ROUND(G143,3),2)</f>
      </c>
      <c s="36" t="s">
        <v>133</v>
      </c>
      <c>
        <f>(M143*21)/100</f>
      </c>
      <c t="s">
        <v>27</v>
      </c>
    </row>
    <row r="144" spans="1:5" ht="12.75">
      <c r="A144" s="35" t="s">
        <v>56</v>
      </c>
      <c r="E144" s="39" t="s">
        <v>886</v>
      </c>
    </row>
    <row r="145" spans="1:5" ht="12.75">
      <c r="A145" s="35" t="s">
        <v>57</v>
      </c>
      <c r="E145" s="40" t="s">
        <v>887</v>
      </c>
    </row>
    <row r="146" spans="1:5" ht="12.75">
      <c r="A146" t="s">
        <v>59</v>
      </c>
      <c r="E146" s="39" t="s">
        <v>5</v>
      </c>
    </row>
    <row r="147" spans="1:16" ht="25.5">
      <c r="A147" t="s">
        <v>49</v>
      </c>
      <c s="34" t="s">
        <v>204</v>
      </c>
      <c s="34" t="s">
        <v>888</v>
      </c>
      <c s="35" t="s">
        <v>5</v>
      </c>
      <c s="6" t="s">
        <v>889</v>
      </c>
      <c s="36" t="s">
        <v>132</v>
      </c>
      <c s="37">
        <v>11</v>
      </c>
      <c s="36">
        <v>0</v>
      </c>
      <c s="36">
        <f>ROUND(G147*H147,6)</f>
      </c>
      <c r="L147" s="38">
        <v>0</v>
      </c>
      <c s="32">
        <f>ROUND(ROUND(L147,2)*ROUND(G147,3),2)</f>
      </c>
      <c s="36" t="s">
        <v>133</v>
      </c>
      <c>
        <f>(M147*21)/100</f>
      </c>
      <c t="s">
        <v>27</v>
      </c>
    </row>
    <row r="148" spans="1:5" ht="25.5">
      <c r="A148" s="35" t="s">
        <v>56</v>
      </c>
      <c r="E148" s="39" t="s">
        <v>889</v>
      </c>
    </row>
    <row r="149" spans="1:5" ht="12.75">
      <c r="A149" s="35" t="s">
        <v>57</v>
      </c>
      <c r="E149" s="40" t="s">
        <v>5</v>
      </c>
    </row>
    <row r="150" spans="1:5" ht="12.75">
      <c r="A150" t="s">
        <v>59</v>
      </c>
      <c r="E150" s="39" t="s">
        <v>5</v>
      </c>
    </row>
    <row r="151" spans="1:16" ht="12.75">
      <c r="A151" t="s">
        <v>49</v>
      </c>
      <c s="34" t="s">
        <v>207</v>
      </c>
      <c s="34" t="s">
        <v>890</v>
      </c>
      <c s="35" t="s">
        <v>5</v>
      </c>
      <c s="6" t="s">
        <v>891</v>
      </c>
      <c s="36" t="s">
        <v>132</v>
      </c>
      <c s="37">
        <v>11</v>
      </c>
      <c s="36">
        <v>0.0008</v>
      </c>
      <c s="36">
        <f>ROUND(G151*H151,6)</f>
      </c>
      <c r="L151" s="38">
        <v>0</v>
      </c>
      <c s="32">
        <f>ROUND(ROUND(L151,2)*ROUND(G151,3),2)</f>
      </c>
      <c s="36" t="s">
        <v>133</v>
      </c>
      <c>
        <f>(M151*21)/100</f>
      </c>
      <c t="s">
        <v>27</v>
      </c>
    </row>
    <row r="152" spans="1:5" ht="12.75">
      <c r="A152" s="35" t="s">
        <v>56</v>
      </c>
      <c r="E152" s="39" t="s">
        <v>891</v>
      </c>
    </row>
    <row r="153" spans="1:5" ht="12.75">
      <c r="A153" s="35" t="s">
        <v>57</v>
      </c>
      <c r="E153" s="40" t="s">
        <v>5</v>
      </c>
    </row>
    <row r="154" spans="1:5" ht="12.75">
      <c r="A154" t="s">
        <v>59</v>
      </c>
      <c r="E154" s="39" t="s">
        <v>5</v>
      </c>
    </row>
    <row r="155" spans="1:16" ht="25.5">
      <c r="A155" t="s">
        <v>49</v>
      </c>
      <c s="34" t="s">
        <v>210</v>
      </c>
      <c s="34" t="s">
        <v>892</v>
      </c>
      <c s="35" t="s">
        <v>5</v>
      </c>
      <c s="6" t="s">
        <v>893</v>
      </c>
      <c s="36" t="s">
        <v>132</v>
      </c>
      <c s="37">
        <v>1</v>
      </c>
      <c s="36">
        <v>0</v>
      </c>
      <c s="36">
        <f>ROUND(G155*H155,6)</f>
      </c>
      <c r="L155" s="38">
        <v>0</v>
      </c>
      <c s="32">
        <f>ROUND(ROUND(L155,2)*ROUND(G155,3),2)</f>
      </c>
      <c s="36" t="s">
        <v>133</v>
      </c>
      <c>
        <f>(M155*21)/100</f>
      </c>
      <c t="s">
        <v>27</v>
      </c>
    </row>
    <row r="156" spans="1:5" ht="25.5">
      <c r="A156" s="35" t="s">
        <v>56</v>
      </c>
      <c r="E156" s="39" t="s">
        <v>893</v>
      </c>
    </row>
    <row r="157" spans="1:5" ht="12.75">
      <c r="A157" s="35" t="s">
        <v>57</v>
      </c>
      <c r="E157" s="40" t="s">
        <v>5</v>
      </c>
    </row>
    <row r="158" spans="1:5" ht="12.75">
      <c r="A158" t="s">
        <v>59</v>
      </c>
      <c r="E158" s="39" t="s">
        <v>5</v>
      </c>
    </row>
    <row r="159" spans="1:16" ht="12.75">
      <c r="A159" t="s">
        <v>49</v>
      </c>
      <c s="34" t="s">
        <v>214</v>
      </c>
      <c s="34" t="s">
        <v>894</v>
      </c>
      <c s="35" t="s">
        <v>5</v>
      </c>
      <c s="6" t="s">
        <v>895</v>
      </c>
      <c s="36" t="s">
        <v>132</v>
      </c>
      <c s="37">
        <v>1</v>
      </c>
      <c s="36">
        <v>0.0013</v>
      </c>
      <c s="36">
        <f>ROUND(G159*H159,6)</f>
      </c>
      <c r="L159" s="38">
        <v>0</v>
      </c>
      <c s="32">
        <f>ROUND(ROUND(L159,2)*ROUND(G159,3),2)</f>
      </c>
      <c s="36" t="s">
        <v>133</v>
      </c>
      <c>
        <f>(M159*21)/100</f>
      </c>
      <c t="s">
        <v>27</v>
      </c>
    </row>
    <row r="160" spans="1:5" ht="12.75">
      <c r="A160" s="35" t="s">
        <v>56</v>
      </c>
      <c r="E160" s="39" t="s">
        <v>895</v>
      </c>
    </row>
    <row r="161" spans="1:5" ht="12.75">
      <c r="A161" s="35" t="s">
        <v>57</v>
      </c>
      <c r="E161" s="40" t="s">
        <v>5</v>
      </c>
    </row>
    <row r="162" spans="1:5" ht="12.75">
      <c r="A162" t="s">
        <v>59</v>
      </c>
      <c r="E162" s="39" t="s">
        <v>5</v>
      </c>
    </row>
    <row r="163" spans="1:16" ht="25.5">
      <c r="A163" t="s">
        <v>49</v>
      </c>
      <c s="34" t="s">
        <v>218</v>
      </c>
      <c s="34" t="s">
        <v>896</v>
      </c>
      <c s="35" t="s">
        <v>5</v>
      </c>
      <c s="6" t="s">
        <v>897</v>
      </c>
      <c s="36" t="s">
        <v>132</v>
      </c>
      <c s="37">
        <v>2</v>
      </c>
      <c s="36">
        <v>0</v>
      </c>
      <c s="36">
        <f>ROUND(G163*H163,6)</f>
      </c>
      <c r="L163" s="38">
        <v>0</v>
      </c>
      <c s="32">
        <f>ROUND(ROUND(L163,2)*ROUND(G163,3),2)</f>
      </c>
      <c s="36" t="s">
        <v>133</v>
      </c>
      <c>
        <f>(M163*21)/100</f>
      </c>
      <c t="s">
        <v>27</v>
      </c>
    </row>
    <row r="164" spans="1:5" ht="25.5">
      <c r="A164" s="35" t="s">
        <v>56</v>
      </c>
      <c r="E164" s="39" t="s">
        <v>897</v>
      </c>
    </row>
    <row r="165" spans="1:5" ht="12.75">
      <c r="A165" s="35" t="s">
        <v>57</v>
      </c>
      <c r="E165" s="40" t="s">
        <v>5</v>
      </c>
    </row>
    <row r="166" spans="1:5" ht="12.75">
      <c r="A166" t="s">
        <v>59</v>
      </c>
      <c r="E166" s="39" t="s">
        <v>5</v>
      </c>
    </row>
    <row r="167" spans="1:16" ht="12.75">
      <c r="A167" t="s">
        <v>49</v>
      </c>
      <c s="34" t="s">
        <v>221</v>
      </c>
      <c s="34" t="s">
        <v>898</v>
      </c>
      <c s="35" t="s">
        <v>5</v>
      </c>
      <c s="6" t="s">
        <v>899</v>
      </c>
      <c s="36" t="s">
        <v>132</v>
      </c>
      <c s="37">
        <v>2</v>
      </c>
      <c s="36">
        <v>0.0018</v>
      </c>
      <c s="36">
        <f>ROUND(G167*H167,6)</f>
      </c>
      <c r="L167" s="38">
        <v>0</v>
      </c>
      <c s="32">
        <f>ROUND(ROUND(L167,2)*ROUND(G167,3),2)</f>
      </c>
      <c s="36" t="s">
        <v>133</v>
      </c>
      <c>
        <f>(M167*21)/100</f>
      </c>
      <c t="s">
        <v>27</v>
      </c>
    </row>
    <row r="168" spans="1:5" ht="12.75">
      <c r="A168" s="35" t="s">
        <v>56</v>
      </c>
      <c r="E168" s="39" t="s">
        <v>899</v>
      </c>
    </row>
    <row r="169" spans="1:5" ht="12.75">
      <c r="A169" s="35" t="s">
        <v>57</v>
      </c>
      <c r="E169" s="40" t="s">
        <v>5</v>
      </c>
    </row>
    <row r="170" spans="1:5" ht="12.75">
      <c r="A170" t="s">
        <v>59</v>
      </c>
      <c r="E170" s="39" t="s">
        <v>5</v>
      </c>
    </row>
    <row r="171" spans="1:16" ht="25.5">
      <c r="A171" t="s">
        <v>49</v>
      </c>
      <c s="34" t="s">
        <v>225</v>
      </c>
      <c s="34" t="s">
        <v>900</v>
      </c>
      <c s="35" t="s">
        <v>5</v>
      </c>
      <c s="6" t="s">
        <v>901</v>
      </c>
      <c s="36" t="s">
        <v>132</v>
      </c>
      <c s="37">
        <v>1</v>
      </c>
      <c s="36">
        <v>0.1056</v>
      </c>
      <c s="36">
        <f>ROUND(G171*H171,6)</f>
      </c>
      <c r="L171" s="38">
        <v>0</v>
      </c>
      <c s="32">
        <f>ROUND(ROUND(L171,2)*ROUND(G171,3),2)</f>
      </c>
      <c s="36" t="s">
        <v>133</v>
      </c>
      <c>
        <f>(M171*21)/100</f>
      </c>
      <c t="s">
        <v>27</v>
      </c>
    </row>
    <row r="172" spans="1:5" ht="25.5">
      <c r="A172" s="35" t="s">
        <v>56</v>
      </c>
      <c r="E172" s="39" t="s">
        <v>901</v>
      </c>
    </row>
    <row r="173" spans="1:5" ht="12.75">
      <c r="A173" s="35" t="s">
        <v>57</v>
      </c>
      <c r="E173" s="40" t="s">
        <v>5</v>
      </c>
    </row>
    <row r="174" spans="1:5" ht="12.75">
      <c r="A174" t="s">
        <v>59</v>
      </c>
      <c r="E174" s="39" t="s">
        <v>5</v>
      </c>
    </row>
    <row r="175" spans="1:16" ht="25.5">
      <c r="A175" t="s">
        <v>49</v>
      </c>
      <c s="34" t="s">
        <v>228</v>
      </c>
      <c s="34" t="s">
        <v>902</v>
      </c>
      <c s="35" t="s">
        <v>5</v>
      </c>
      <c s="6" t="s">
        <v>903</v>
      </c>
      <c s="36" t="s">
        <v>132</v>
      </c>
      <c s="37">
        <v>1</v>
      </c>
      <c s="36">
        <v>0.02424</v>
      </c>
      <c s="36">
        <f>ROUND(G175*H175,6)</f>
      </c>
      <c r="L175" s="38">
        <v>0</v>
      </c>
      <c s="32">
        <f>ROUND(ROUND(L175,2)*ROUND(G175,3),2)</f>
      </c>
      <c s="36" t="s">
        <v>133</v>
      </c>
      <c>
        <f>(M175*21)/100</f>
      </c>
      <c t="s">
        <v>27</v>
      </c>
    </row>
    <row r="176" spans="1:5" ht="25.5">
      <c r="A176" s="35" t="s">
        <v>56</v>
      </c>
      <c r="E176" s="39" t="s">
        <v>903</v>
      </c>
    </row>
    <row r="177" spans="1:5" ht="12.75">
      <c r="A177" s="35" t="s">
        <v>57</v>
      </c>
      <c r="E177" s="40" t="s">
        <v>5</v>
      </c>
    </row>
    <row r="178" spans="1:5" ht="12.75">
      <c r="A178" t="s">
        <v>59</v>
      </c>
      <c r="E178" s="39" t="s">
        <v>5</v>
      </c>
    </row>
    <row r="179" spans="1:16" ht="25.5">
      <c r="A179" t="s">
        <v>49</v>
      </c>
      <c s="34" t="s">
        <v>231</v>
      </c>
      <c s="34" t="s">
        <v>904</v>
      </c>
      <c s="35" t="s">
        <v>5</v>
      </c>
      <c s="6" t="s">
        <v>905</v>
      </c>
      <c s="36" t="s">
        <v>132</v>
      </c>
      <c s="37">
        <v>1</v>
      </c>
      <c s="36">
        <v>0</v>
      </c>
      <c s="36">
        <f>ROUND(G179*H179,6)</f>
      </c>
      <c r="L179" s="38">
        <v>0</v>
      </c>
      <c s="32">
        <f>ROUND(ROUND(L179,2)*ROUND(G179,3),2)</f>
      </c>
      <c s="36" t="s">
        <v>133</v>
      </c>
      <c>
        <f>(M179*21)/100</f>
      </c>
      <c t="s">
        <v>27</v>
      </c>
    </row>
    <row r="180" spans="1:5" ht="25.5">
      <c r="A180" s="35" t="s">
        <v>56</v>
      </c>
      <c r="E180" s="39" t="s">
        <v>905</v>
      </c>
    </row>
    <row r="181" spans="1:5" ht="12.75">
      <c r="A181" s="35" t="s">
        <v>57</v>
      </c>
      <c r="E181" s="40" t="s">
        <v>5</v>
      </c>
    </row>
    <row r="182" spans="1:5" ht="12.75">
      <c r="A182" t="s">
        <v>59</v>
      </c>
      <c r="E182" s="39" t="s">
        <v>5</v>
      </c>
    </row>
    <row r="183" spans="1:16" ht="25.5">
      <c r="A183" t="s">
        <v>49</v>
      </c>
      <c s="34" t="s">
        <v>234</v>
      </c>
      <c s="34" t="s">
        <v>906</v>
      </c>
      <c s="35" t="s">
        <v>5</v>
      </c>
      <c s="6" t="s">
        <v>907</v>
      </c>
      <c s="36" t="s">
        <v>132</v>
      </c>
      <c s="37">
        <v>1</v>
      </c>
      <c s="36">
        <v>0.1111</v>
      </c>
      <c s="36">
        <f>ROUND(G183*H183,6)</f>
      </c>
      <c r="L183" s="38">
        <v>0</v>
      </c>
      <c s="32">
        <f>ROUND(ROUND(L183,2)*ROUND(G183,3),2)</f>
      </c>
      <c s="36" t="s">
        <v>133</v>
      </c>
      <c>
        <f>(M183*21)/100</f>
      </c>
      <c t="s">
        <v>27</v>
      </c>
    </row>
    <row r="184" spans="1:5" ht="25.5">
      <c r="A184" s="35" t="s">
        <v>56</v>
      </c>
      <c r="E184" s="39" t="s">
        <v>907</v>
      </c>
    </row>
    <row r="185" spans="1:5" ht="12.75">
      <c r="A185" s="35" t="s">
        <v>57</v>
      </c>
      <c r="E185" s="40" t="s">
        <v>5</v>
      </c>
    </row>
    <row r="186" spans="1:5" ht="12.75">
      <c r="A186" t="s">
        <v>59</v>
      </c>
      <c r="E186" s="39" t="s">
        <v>5</v>
      </c>
    </row>
    <row r="187" spans="1:13" ht="12.75">
      <c r="A187" t="s">
        <v>46</v>
      </c>
      <c r="C187" s="31" t="s">
        <v>94</v>
      </c>
      <c r="E187" s="33" t="s">
        <v>908</v>
      </c>
      <c r="J187" s="32">
        <f>0</f>
      </c>
      <c s="32">
        <f>0</f>
      </c>
      <c s="32">
        <f>0+L188+L192+L196+L200</f>
      </c>
      <c s="32">
        <f>0+M188+M192+M196+M200</f>
      </c>
    </row>
    <row r="188" spans="1:16" ht="12.75">
      <c r="A188" t="s">
        <v>49</v>
      </c>
      <c s="34" t="s">
        <v>237</v>
      </c>
      <c s="34" t="s">
        <v>909</v>
      </c>
      <c s="35" t="s">
        <v>5</v>
      </c>
      <c s="6" t="s">
        <v>910</v>
      </c>
      <c s="36" t="s">
        <v>182</v>
      </c>
      <c s="37">
        <v>46</v>
      </c>
      <c s="36">
        <v>0.29221</v>
      </c>
      <c s="36">
        <f>ROUND(G188*H188,6)</f>
      </c>
      <c r="L188" s="38">
        <v>0</v>
      </c>
      <c s="32">
        <f>ROUND(ROUND(L188,2)*ROUND(G188,3),2)</f>
      </c>
      <c s="36" t="s">
        <v>133</v>
      </c>
      <c>
        <f>(M188*21)/100</f>
      </c>
      <c t="s">
        <v>27</v>
      </c>
    </row>
    <row r="189" spans="1:5" ht="12.75">
      <c r="A189" s="35" t="s">
        <v>56</v>
      </c>
      <c r="E189" s="39" t="s">
        <v>910</v>
      </c>
    </row>
    <row r="190" spans="1:5" ht="25.5">
      <c r="A190" s="35" t="s">
        <v>57</v>
      </c>
      <c r="E190" s="40" t="s">
        <v>911</v>
      </c>
    </row>
    <row r="191" spans="1:5" ht="12.75">
      <c r="A191" t="s">
        <v>59</v>
      </c>
      <c r="E191" s="39" t="s">
        <v>5</v>
      </c>
    </row>
    <row r="192" spans="1:16" ht="12.75">
      <c r="A192" t="s">
        <v>49</v>
      </c>
      <c s="34" t="s">
        <v>240</v>
      </c>
      <c s="34" t="s">
        <v>912</v>
      </c>
      <c s="35" t="s">
        <v>5</v>
      </c>
      <c s="6" t="s">
        <v>913</v>
      </c>
      <c s="36" t="s">
        <v>182</v>
      </c>
      <c s="37">
        <v>46</v>
      </c>
      <c s="36">
        <v>0.016</v>
      </c>
      <c s="36">
        <f>ROUND(G192*H192,6)</f>
      </c>
      <c r="L192" s="38">
        <v>0</v>
      </c>
      <c s="32">
        <f>ROUND(ROUND(L192,2)*ROUND(G192,3),2)</f>
      </c>
      <c s="36" t="s">
        <v>133</v>
      </c>
      <c>
        <f>(M192*21)/100</f>
      </c>
      <c t="s">
        <v>27</v>
      </c>
    </row>
    <row r="193" spans="1:5" ht="12.75">
      <c r="A193" s="35" t="s">
        <v>56</v>
      </c>
      <c r="E193" s="39" t="s">
        <v>913</v>
      </c>
    </row>
    <row r="194" spans="1:5" ht="25.5">
      <c r="A194" s="35" t="s">
        <v>57</v>
      </c>
      <c r="E194" s="40" t="s">
        <v>911</v>
      </c>
    </row>
    <row r="195" spans="1:5" ht="12.75">
      <c r="A195" t="s">
        <v>59</v>
      </c>
      <c r="E195" s="39" t="s">
        <v>5</v>
      </c>
    </row>
    <row r="196" spans="1:16" ht="12.75">
      <c r="A196" t="s">
        <v>49</v>
      </c>
      <c s="34" t="s">
        <v>243</v>
      </c>
      <c s="34" t="s">
        <v>914</v>
      </c>
      <c s="35" t="s">
        <v>5</v>
      </c>
      <c s="6" t="s">
        <v>915</v>
      </c>
      <c s="36" t="s">
        <v>132</v>
      </c>
      <c s="37">
        <v>3</v>
      </c>
      <c s="36">
        <v>0.27205</v>
      </c>
      <c s="36">
        <f>ROUND(G196*H196,6)</f>
      </c>
      <c r="L196" s="38">
        <v>0</v>
      </c>
      <c s="32">
        <f>ROUND(ROUND(L196,2)*ROUND(G196,3),2)</f>
      </c>
      <c s="36" t="s">
        <v>133</v>
      </c>
      <c>
        <f>(M196*21)/100</f>
      </c>
      <c t="s">
        <v>27</v>
      </c>
    </row>
    <row r="197" spans="1:5" ht="12.75">
      <c r="A197" s="35" t="s">
        <v>56</v>
      </c>
      <c r="E197" s="39" t="s">
        <v>915</v>
      </c>
    </row>
    <row r="198" spans="1:5" ht="12.75">
      <c r="A198" s="35" t="s">
        <v>57</v>
      </c>
      <c r="E198" s="40" t="s">
        <v>5</v>
      </c>
    </row>
    <row r="199" spans="1:5" ht="12.75">
      <c r="A199" t="s">
        <v>59</v>
      </c>
      <c r="E199" s="39" t="s">
        <v>5</v>
      </c>
    </row>
    <row r="200" spans="1:16" ht="12.75">
      <c r="A200" t="s">
        <v>49</v>
      </c>
      <c s="34" t="s">
        <v>246</v>
      </c>
      <c s="34" t="s">
        <v>916</v>
      </c>
      <c s="35" t="s">
        <v>5</v>
      </c>
      <c s="6" t="s">
        <v>917</v>
      </c>
      <c s="36" t="s">
        <v>132</v>
      </c>
      <c s="37">
        <v>3</v>
      </c>
      <c s="36">
        <v>0.022</v>
      </c>
      <c s="36">
        <f>ROUND(G200*H200,6)</f>
      </c>
      <c r="L200" s="38">
        <v>0</v>
      </c>
      <c s="32">
        <f>ROUND(ROUND(L200,2)*ROUND(G200,3),2)</f>
      </c>
      <c s="36" t="s">
        <v>133</v>
      </c>
      <c>
        <f>(M200*21)/100</f>
      </c>
      <c t="s">
        <v>27</v>
      </c>
    </row>
    <row r="201" spans="1:5" ht="12.75">
      <c r="A201" s="35" t="s">
        <v>56</v>
      </c>
      <c r="E201" s="39" t="s">
        <v>917</v>
      </c>
    </row>
    <row r="202" spans="1:5" ht="12.75">
      <c r="A202" s="35" t="s">
        <v>57</v>
      </c>
      <c r="E202" s="40" t="s">
        <v>5</v>
      </c>
    </row>
    <row r="203" spans="1:5" ht="12.75">
      <c r="A203" t="s">
        <v>59</v>
      </c>
      <c r="E203" s="39" t="s">
        <v>5</v>
      </c>
    </row>
    <row r="204" spans="1:13" ht="12.75">
      <c r="A204" t="s">
        <v>46</v>
      </c>
      <c r="C204" s="31" t="s">
        <v>918</v>
      </c>
      <c r="E204" s="33" t="s">
        <v>919</v>
      </c>
      <c r="J204" s="32">
        <f>0</f>
      </c>
      <c s="32">
        <f>0</f>
      </c>
      <c s="32">
        <f>0+L205+L209</f>
      </c>
      <c s="32">
        <f>0+M205+M209</f>
      </c>
    </row>
    <row r="205" spans="1:16" ht="38.25">
      <c r="A205" t="s">
        <v>49</v>
      </c>
      <c s="34" t="s">
        <v>249</v>
      </c>
      <c s="34" t="s">
        <v>920</v>
      </c>
      <c s="35" t="s">
        <v>5</v>
      </c>
      <c s="6" t="s">
        <v>921</v>
      </c>
      <c s="36" t="s">
        <v>54</v>
      </c>
      <c s="37">
        <v>47.795</v>
      </c>
      <c s="36">
        <v>0</v>
      </c>
      <c s="36">
        <f>ROUND(G205*H205,6)</f>
      </c>
      <c r="L205" s="38">
        <v>0</v>
      </c>
      <c s="32">
        <f>ROUND(ROUND(L205,2)*ROUND(G205,3),2)</f>
      </c>
      <c s="36" t="s">
        <v>133</v>
      </c>
      <c>
        <f>(M205*21)/100</f>
      </c>
      <c t="s">
        <v>27</v>
      </c>
    </row>
    <row r="206" spans="1:5" ht="38.25">
      <c r="A206" s="35" t="s">
        <v>56</v>
      </c>
      <c r="E206" s="39" t="s">
        <v>922</v>
      </c>
    </row>
    <row r="207" spans="1:5" ht="12.75">
      <c r="A207" s="35" t="s">
        <v>57</v>
      </c>
      <c r="E207" s="40" t="s">
        <v>5</v>
      </c>
    </row>
    <row r="208" spans="1:5" ht="12.75">
      <c r="A208" t="s">
        <v>59</v>
      </c>
      <c r="E208" s="39" t="s">
        <v>5</v>
      </c>
    </row>
    <row r="209" spans="1:16" ht="38.25">
      <c r="A209" t="s">
        <v>49</v>
      </c>
      <c s="34" t="s">
        <v>253</v>
      </c>
      <c s="34" t="s">
        <v>923</v>
      </c>
      <c s="35" t="s">
        <v>5</v>
      </c>
      <c s="6" t="s">
        <v>924</v>
      </c>
      <c s="36" t="s">
        <v>54</v>
      </c>
      <c s="37">
        <v>47.795</v>
      </c>
      <c s="36">
        <v>0</v>
      </c>
      <c s="36">
        <f>ROUND(G209*H209,6)</f>
      </c>
      <c r="L209" s="38">
        <v>0</v>
      </c>
      <c s="32">
        <f>ROUND(ROUND(L209,2)*ROUND(G209,3),2)</f>
      </c>
      <c s="36" t="s">
        <v>133</v>
      </c>
      <c>
        <f>(M209*21)/100</f>
      </c>
      <c t="s">
        <v>27</v>
      </c>
    </row>
    <row r="210" spans="1:5" ht="38.25">
      <c r="A210" s="35" t="s">
        <v>56</v>
      </c>
      <c r="E210" s="39" t="s">
        <v>925</v>
      </c>
    </row>
    <row r="211" spans="1:5" ht="12.75">
      <c r="A211" s="35" t="s">
        <v>57</v>
      </c>
      <c r="E211" s="40" t="s">
        <v>5</v>
      </c>
    </row>
    <row r="212" spans="1:5" ht="12.75">
      <c r="A212" t="s">
        <v>59</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